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\Desktop\I kvartal 2023\"/>
    </mc:Choice>
  </mc:AlternateContent>
  <bookViews>
    <workbookView xWindow="0" yWindow="0" windowWidth="21570" windowHeight="7965" tabRatio="905" firstSheet="3" activeTab="5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  <sheet name="Sheet1" sheetId="32" r:id="rId14"/>
  </sheets>
  <definedNames>
    <definedName name="_xlnm.Print_Area" localSheetId="1">'Биланс стања'!$A$1:$I$145</definedName>
    <definedName name="_xlnm.Print_Area" localSheetId="10">Готовина!$A$1:$I$67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31" l="1"/>
  <c r="C10" i="31"/>
  <c r="H30" i="20" l="1"/>
  <c r="H24" i="20"/>
  <c r="E10" i="19" l="1"/>
  <c r="D23" i="26" l="1"/>
  <c r="F50" i="27" l="1"/>
  <c r="G50" i="27"/>
  <c r="H50" i="27"/>
  <c r="H132" i="27"/>
  <c r="H43" i="27"/>
  <c r="H18" i="27"/>
  <c r="H28" i="27"/>
  <c r="H9" i="27" s="1"/>
  <c r="H57" i="27"/>
  <c r="H141" i="27"/>
  <c r="G65" i="28"/>
  <c r="H41" i="27" l="1"/>
  <c r="H74" i="27" s="1"/>
  <c r="E47" i="28"/>
  <c r="F47" i="28" l="1"/>
  <c r="F56" i="28" s="1"/>
  <c r="G30" i="20" l="1"/>
  <c r="F30" i="20"/>
  <c r="E14" i="28"/>
  <c r="F14" i="28"/>
  <c r="F59" i="28" l="1"/>
  <c r="E85" i="27" l="1"/>
  <c r="E43" i="27"/>
  <c r="D9" i="22"/>
  <c r="E9" i="22" l="1"/>
  <c r="F9" i="22"/>
  <c r="F9" i="28"/>
  <c r="E26" i="28"/>
  <c r="E9" i="28"/>
  <c r="E58" i="28" s="1"/>
  <c r="F58" i="28" l="1"/>
  <c r="F60" i="28" s="1"/>
  <c r="F65" i="28" s="1"/>
  <c r="F24" i="28"/>
  <c r="E23" i="28"/>
  <c r="E57" i="27" l="1"/>
  <c r="E28" i="27"/>
  <c r="F132" i="27"/>
  <c r="F124" i="27"/>
  <c r="F114" i="27"/>
  <c r="F99" i="27"/>
  <c r="F94" i="27"/>
  <c r="F92" i="27"/>
  <c r="F85" i="27"/>
  <c r="F77" i="27"/>
  <c r="F57" i="27"/>
  <c r="F43" i="27"/>
  <c r="F41" i="27" s="1"/>
  <c r="F28" i="27"/>
  <c r="F18" i="27"/>
  <c r="G132" i="27"/>
  <c r="G124" i="27"/>
  <c r="G114" i="27"/>
  <c r="G99" i="27"/>
  <c r="G94" i="27"/>
  <c r="G89" i="27"/>
  <c r="G85" i="27"/>
  <c r="G57" i="27"/>
  <c r="G43" i="27"/>
  <c r="G28" i="27"/>
  <c r="G18" i="27"/>
  <c r="G9" i="27"/>
  <c r="G92" i="27" l="1"/>
  <c r="G111" i="27"/>
  <c r="G41" i="27"/>
  <c r="G77" i="27"/>
  <c r="G141" i="27" s="1"/>
  <c r="F9" i="27"/>
  <c r="F74" i="27" s="1"/>
  <c r="F111" i="27"/>
  <c r="F141" i="27" s="1"/>
  <c r="G74" i="27"/>
  <c r="E62" i="14" l="1"/>
  <c r="E13" i="19"/>
  <c r="D47" i="28" l="1"/>
  <c r="D56" i="28" s="1"/>
  <c r="D32" i="28"/>
  <c r="D26" i="28"/>
  <c r="D14" i="28"/>
  <c r="D9" i="28"/>
  <c r="E132" i="27"/>
  <c r="E124" i="27"/>
  <c r="E114" i="27"/>
  <c r="E99" i="27"/>
  <c r="E94" i="27"/>
  <c r="E89" i="27"/>
  <c r="E77" i="27" s="1"/>
  <c r="E62" i="27"/>
  <c r="E50" i="27"/>
  <c r="E41" i="27" s="1"/>
  <c r="E18" i="27"/>
  <c r="E25" i="29"/>
  <c r="E22" i="29" s="1"/>
  <c r="E56" i="29" s="1"/>
  <c r="E36" i="29"/>
  <c r="E48" i="29" s="1"/>
  <c r="E14" i="29"/>
  <c r="D59" i="28" l="1"/>
  <c r="E111" i="27"/>
  <c r="E9" i="29"/>
  <c r="E54" i="29" s="1"/>
  <c r="E58" i="29" s="1"/>
  <c r="E62" i="29" s="1"/>
  <c r="E71" i="29" s="1"/>
  <c r="D23" i="28"/>
  <c r="D58" i="28"/>
  <c r="D60" i="28" s="1"/>
  <c r="D37" i="28"/>
  <c r="E92" i="27"/>
  <c r="E9" i="27"/>
  <c r="E74" i="27" s="1"/>
  <c r="E141" i="27"/>
  <c r="D65" i="28" l="1"/>
  <c r="I12" i="29"/>
  <c r="I11" i="29"/>
  <c r="H37" i="22" l="1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H65" i="28" l="1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E55" i="28"/>
  <c r="E59" i="28"/>
  <c r="E60" i="28" s="1"/>
  <c r="E65" i="28" s="1"/>
</calcChain>
</file>

<file path=xl/sharedStrings.xml><?xml version="1.0" encoding="utf-8"?>
<sst xmlns="http://schemas.openxmlformats.org/spreadsheetml/2006/main" count="1107" uniqueCount="840">
  <si>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</si>
  <si>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</si>
  <si>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</si>
  <si>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</si>
  <si>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</si>
  <si>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</si>
  <si>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</si>
  <si>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</si>
  <si>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</si>
  <si>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</si>
  <si>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</si>
  <si>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</si>
  <si>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</si>
  <si>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</si>
  <si>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</si>
  <si>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</si>
  <si>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</si>
  <si>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</si>
  <si>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</si>
  <si>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</si>
  <si>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</si>
  <si>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</si>
  <si>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</si>
  <si>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</si>
  <si>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</si>
  <si>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</si>
  <si>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</si>
  <si>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</si>
  <si>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</si>
  <si>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</si>
  <si>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</si>
  <si>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</si>
  <si>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</si>
  <si>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</si>
  <si>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</si>
  <si>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</si>
  <si>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</si>
  <si>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</si>
  <si>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</si>
  <si>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</si>
  <si>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</si>
  <si>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</si>
  <si>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</si>
  <si>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</si>
  <si>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</si>
  <si>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</si>
  <si>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</si>
  <si>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</si>
  <si>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</si>
  <si>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</si>
  <si>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</si>
  <si>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</si>
  <si>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</si>
  <si>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</si>
  <si>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</si>
  <si>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</si>
  <si>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</si>
  <si>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</si>
  <si>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</si>
  <si>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</si>
  <si>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</si>
  <si>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</si>
  <si>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</si>
  <si>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</si>
  <si>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</si>
  <si>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</si>
  <si>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</si>
  <si>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</si>
  <si>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</si>
  <si>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</si>
  <si>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</si>
  <si>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</si>
  <si>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</si>
  <si>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</si>
  <si>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</si>
  <si>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</si>
  <si>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</si>
  <si>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</si>
  <si>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</si>
  <si>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</si>
  <si>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</si>
  <si>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</si>
  <si>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</si>
  <si>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</si>
  <si>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</si>
  <si>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</si>
  <si>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</si>
  <si>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</si>
  <si>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</si>
  <si>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</si>
  <si>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</si>
  <si>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</si>
  <si>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</si>
  <si>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</si>
  <si>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</si>
  <si>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</si>
  <si>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</si>
  <si>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</si>
  <si>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</si>
  <si>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</si>
  <si>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</si>
  <si>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</si>
  <si>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</si>
  <si>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</si>
  <si>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</si>
  <si>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</si>
  <si>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</si>
  <si>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</si>
  <si>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</si>
  <si>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</si>
  <si>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</si>
  <si>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</si>
  <si>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</si>
  <si>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</si>
  <si>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</si>
  <si>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</si>
  <si>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</si>
  <si>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</si>
  <si>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</si>
  <si>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</si>
  <si>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</si>
  <si>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</si>
  <si>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</si>
  <si>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</si>
  <si>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</si>
  <si>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</si>
  <si>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</si>
  <si>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</si>
  <si>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</si>
  <si>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</si>
  <si>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</si>
  <si>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</si>
  <si>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</si>
  <si>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</si>
  <si>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</si>
  <si>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</si>
  <si>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</si>
  <si>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</si>
  <si>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</si>
  <si>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</si>
  <si>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</si>
  <si>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</si>
  <si>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</si>
  <si>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</si>
  <si>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</si>
  <si>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</si>
  <si>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</si>
  <si>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</si>
  <si>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</si>
  <si>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</si>
  <si>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</si>
  <si>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</si>
  <si>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</si>
  <si>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</si>
  <si>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</si>
  <si>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</si>
  <si>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</si>
  <si>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</si>
  <si>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</si>
  <si>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</si>
  <si>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</si>
  <si>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</si>
  <si>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</si>
  <si>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</si>
  <si>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</si>
  <si>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</si>
  <si>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</si>
  <si>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</si>
  <si>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</si>
  <si>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</si>
  <si>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</si>
  <si>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</si>
  <si>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</si>
  <si>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</si>
  <si>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</si>
  <si>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</si>
  <si>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</si>
  <si>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</si>
  <si>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</si>
  <si>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</si>
  <si>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</si>
  <si>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</si>
  <si>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</si>
  <si>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</si>
  <si>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</si>
  <si>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</si>
  <si>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</si>
  <si>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</si>
  <si>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</si>
  <si>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</si>
  <si>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</si>
  <si>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</si>
  <si>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</si>
  <si>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</si>
  <si>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</si>
  <si>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</si>
  <si>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</si>
  <si>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</si>
  <si>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</si>
  <si>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</si>
  <si>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</si>
  <si>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</si>
  <si>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</si>
  <si>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</si>
  <si>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</si>
  <si>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</si>
  <si>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</si>
  <si>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</si>
  <si>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</si>
  <si>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</si>
  <si>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</si>
  <si>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</si>
  <si>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</si>
  <si>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</si>
  <si>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</si>
  <si>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</si>
  <si>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</si>
  <si>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</si>
  <si>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</si>
  <si>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</si>
  <si>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</si>
  <si>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</si>
  <si>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</si>
  <si>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</si>
  <si>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</si>
  <si>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</si>
  <si>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</si>
  <si>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</si>
  <si>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</si>
  <si>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</si>
  <si>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</si>
  <si>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</si>
  <si>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</si>
  <si>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</si>
  <si>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</si>
  <si>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</si>
  <si>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</si>
  <si>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</si>
  <si>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</si>
  <si>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</si>
  <si>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</si>
  <si>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</si>
  <si>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</si>
  <si>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</si>
  <si>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</si>
  <si>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</si>
  <si>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</si>
  <si>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</si>
  <si>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</si>
  <si>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</si>
  <si>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</si>
  <si>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</si>
  <si>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</si>
  <si>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</si>
  <si>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</si>
  <si>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</si>
  <si>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</si>
  <si>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</si>
  <si>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</si>
  <si>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</si>
  <si>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</si>
  <si>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</si>
  <si>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</si>
  <si>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</si>
  <si>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</si>
  <si>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</si>
  <si>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</si>
  <si>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</si>
  <si>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30.06.20__.</t>
  </si>
  <si>
    <t>30.09.20__.</t>
  </si>
  <si>
    <t>31.12.20__.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</si>
  <si>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</si>
  <si>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</si>
  <si>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</si>
  <si>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</si>
  <si>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</si>
  <si>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</si>
  <si>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</si>
  <si>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</si>
  <si>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</si>
  <si>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</si>
  <si>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</si>
  <si>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</si>
  <si>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</si>
  <si>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</si>
  <si>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</si>
  <si>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</si>
  <si>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</si>
  <si>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</si>
  <si>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</si>
  <si>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</si>
  <si>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</si>
  <si>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</si>
  <si>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</si>
  <si>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</si>
  <si>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</si>
  <si>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</si>
  <si>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</si>
  <si>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</si>
  <si>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</si>
  <si>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</si>
  <si>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</si>
  <si>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</si>
  <si>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</si>
  <si>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</si>
  <si>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</si>
  <si>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</si>
  <si>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</si>
  <si>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</si>
  <si>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</si>
  <si>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</si>
  <si>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</si>
  <si>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</si>
  <si>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</si>
  <si>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</si>
  <si>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</si>
  <si>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</si>
  <si>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</si>
  <si>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</si>
  <si>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</si>
  <si>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</si>
  <si>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</si>
  <si>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</si>
  <si>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</si>
  <si>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</si>
  <si>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</si>
  <si>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</si>
  <si>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</si>
  <si>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</si>
  <si>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</si>
  <si>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</si>
  <si>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</si>
  <si>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</si>
  <si>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</si>
  <si>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</si>
  <si>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</si>
  <si>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</si>
  <si>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</si>
  <si>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</si>
  <si>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</si>
  <si>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</si>
  <si>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</si>
  <si>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</si>
  <si>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</si>
  <si>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</si>
  <si>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</si>
  <si>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</si>
  <si>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</si>
  <si>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</si>
  <si>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</si>
  <si>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</si>
  <si>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</si>
  <si>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</si>
  <si>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</si>
  <si>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</si>
  <si>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</si>
  <si>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</si>
  <si>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</si>
  <si>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</si>
  <si>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</si>
  <si>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</si>
  <si>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</si>
  <si>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</si>
  <si>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</si>
  <si>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</si>
  <si>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</si>
  <si>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</si>
  <si>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</si>
  <si>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</si>
  <si>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</si>
  <si>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</si>
  <si>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</si>
  <si>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</si>
  <si>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</si>
  <si>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</si>
  <si>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</si>
  <si>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</si>
  <si>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</si>
  <si>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</si>
  <si>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</si>
  <si>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</si>
  <si>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</si>
  <si>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</si>
  <si>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</si>
  <si>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</si>
  <si>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</si>
  <si>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</si>
  <si>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</si>
  <si>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</si>
  <si>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</si>
  <si>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</si>
  <si>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</si>
  <si>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</si>
  <si>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</si>
  <si>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</si>
  <si>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</si>
  <si>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</si>
  <si>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</si>
  <si>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</si>
  <si>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</si>
  <si>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</si>
  <si>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</si>
  <si>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</si>
  <si>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</si>
  <si>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</si>
  <si>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</si>
  <si>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</si>
  <si>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</si>
  <si>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</si>
  <si>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</si>
  <si>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</si>
  <si>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</si>
  <si>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</si>
  <si>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</si>
  <si>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</si>
  <si>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</si>
  <si>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</si>
  <si>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</si>
  <si>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</si>
  <si>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</si>
  <si>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</si>
  <si>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</si>
  <si>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</si>
  <si>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</si>
  <si>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</si>
  <si>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</si>
  <si>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</si>
  <si>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</si>
  <si>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</si>
  <si>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</si>
  <si>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</si>
  <si>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</si>
  <si>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</si>
  <si>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</si>
  <si>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</si>
  <si>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</si>
  <si>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</si>
  <si>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</si>
  <si>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</si>
  <si>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</si>
  <si>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</si>
  <si>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</si>
  <si>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</si>
  <si>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</si>
  <si>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</si>
  <si>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</si>
  <si>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</si>
  <si>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</si>
  <si>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</si>
  <si>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</si>
  <si>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</si>
  <si>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</si>
  <si>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</si>
  <si>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</si>
  <si>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</si>
  <si>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</si>
  <si>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</si>
  <si>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</si>
  <si>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</si>
  <si>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</si>
  <si>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</si>
  <si>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</si>
  <si>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</si>
  <si>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</si>
  <si>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</si>
  <si>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</si>
  <si>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</si>
  <si>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</si>
  <si>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</si>
  <si>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</si>
  <si>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</si>
  <si>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</si>
  <si>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</si>
  <si>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</si>
  <si>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</si>
  <si>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</si>
  <si>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</si>
  <si>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</si>
  <si>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</si>
  <si>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</si>
  <si>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</si>
  <si>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</si>
  <si>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</si>
  <si>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</si>
  <si>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</si>
  <si>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</si>
  <si>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</si>
  <si>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</si>
  <si>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</si>
  <si>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</si>
  <si>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</si>
  <si>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</si>
  <si>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</si>
  <si>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</si>
  <si>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</si>
  <si>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</si>
  <si>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</si>
  <si>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</si>
  <si>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</si>
  <si>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</si>
  <si>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</si>
  <si>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</si>
  <si>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</si>
  <si>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</si>
  <si>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</si>
  <si>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</si>
  <si>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</si>
  <si>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</si>
  <si>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</si>
  <si>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</si>
  <si>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</si>
  <si>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</si>
  <si>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</si>
  <si>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</si>
  <si>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</si>
  <si>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</si>
  <si>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</si>
  <si>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</si>
  <si>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</si>
  <si>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</si>
  <si>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</si>
  <si>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</si>
  <si>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</si>
  <si>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</si>
  <si>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</si>
  <si>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</si>
  <si>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</si>
  <si>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</si>
  <si>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</si>
  <si>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</si>
  <si>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</si>
  <si>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</si>
  <si>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</si>
  <si>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</si>
  <si>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</si>
  <si>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</si>
  <si>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</si>
  <si>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</si>
  <si>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</si>
  <si>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</si>
  <si>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</si>
  <si>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</si>
  <si>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</si>
  <si>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</si>
  <si>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</si>
  <si>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</si>
  <si>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</si>
  <si>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</si>
  <si>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</si>
  <si>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</si>
  <si>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</si>
  <si>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</si>
  <si>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</si>
  <si>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</si>
  <si>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</si>
  <si>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</si>
  <si>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</si>
  <si>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</si>
  <si>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</si>
  <si>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</si>
  <si>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</si>
  <si>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</si>
  <si>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</si>
  <si>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</si>
  <si>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</si>
  <si>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</si>
  <si>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</si>
  <si>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</si>
  <si>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</si>
  <si>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</si>
  <si>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</si>
  <si>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</si>
  <si>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</si>
  <si>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</si>
  <si>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</si>
  <si>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</si>
  <si>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</si>
  <si>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</si>
  <si>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</si>
  <si>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</si>
  <si>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</si>
  <si>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</si>
  <si>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</si>
  <si>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</si>
  <si>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</si>
  <si>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</si>
  <si>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</si>
  <si>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</si>
  <si>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</si>
  <si>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</si>
  <si>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</si>
  <si>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</si>
  <si>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</si>
  <si>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</si>
  <si>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</si>
  <si>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</si>
  <si>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</si>
  <si>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</si>
  <si>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</si>
  <si>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</si>
  <si>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</si>
  <si>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</si>
  <si>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</si>
  <si>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</si>
  <si>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</si>
  <si>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</si>
  <si>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</si>
  <si>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</si>
  <si>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</si>
  <si>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</si>
  <si>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</si>
  <si>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</si>
  <si>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</si>
  <si>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</si>
  <si>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</si>
  <si>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</si>
  <si>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</si>
  <si>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</si>
  <si>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</si>
  <si>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</si>
  <si>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</si>
  <si>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</si>
  <si>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</si>
  <si>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</si>
  <si>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</si>
  <si>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</si>
  <si>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</si>
  <si>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</si>
  <si>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</si>
  <si>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</si>
  <si>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</si>
  <si>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</si>
  <si>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</si>
  <si>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</si>
  <si>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</si>
  <si>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</si>
  <si>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</si>
  <si>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</si>
  <si>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</si>
  <si>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</si>
  <si>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</si>
  <si>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</si>
  <si>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</si>
  <si>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</si>
  <si>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</si>
  <si>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</si>
  <si>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</si>
  <si>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</si>
  <si>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</si>
  <si>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</si>
  <si>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</si>
  <si>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</si>
  <si>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</si>
  <si>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</si>
  <si>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</si>
  <si>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</si>
  <si>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</si>
  <si>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</si>
  <si>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</si>
  <si>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</si>
  <si>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</si>
  <si>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</si>
  <si>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</si>
  <si>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</si>
  <si>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</si>
  <si>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</si>
  <si>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</si>
  <si>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</si>
  <si>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</si>
  <si>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</si>
  <si>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</si>
  <si>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</si>
  <si>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</si>
  <si>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</si>
  <si>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на дан 30.06.20__</t>
  </si>
  <si>
    <t>на дан 30.09.20__</t>
  </si>
  <si>
    <t>на дан 31.12.20__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</si>
  <si>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</si>
  <si>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</si>
  <si>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</si>
  <si>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</si>
  <si>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</si>
  <si>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</si>
  <si>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</si>
  <si>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</si>
  <si>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</si>
  <si>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</si>
  <si>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</si>
  <si>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</si>
  <si>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</si>
  <si>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</si>
  <si>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</si>
  <si>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</si>
  <si>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</si>
  <si>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</si>
  <si>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</si>
  <si>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</si>
  <si>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</si>
  <si>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</si>
  <si>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</si>
  <si>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</si>
  <si>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</si>
  <si>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</si>
  <si>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</si>
  <si>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</si>
  <si>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</si>
  <si>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</si>
  <si>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</si>
  <si>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</si>
  <si>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</si>
  <si>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</si>
  <si>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</si>
  <si>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</si>
  <si>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</si>
  <si>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</si>
  <si>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</si>
  <si>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</si>
  <si>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</si>
  <si>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</si>
  <si>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</si>
  <si>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</si>
  <si>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</si>
  <si>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</si>
  <si>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Реализација 
01.01-31.12.2021.      Претходна година</t>
  </si>
  <si>
    <t>План за
01.01-31.12.2022.             Текућа година</t>
  </si>
  <si>
    <t>Распон планираних и исплаћених зарада у периоду 01.01. до 31.03.2022*</t>
  </si>
  <si>
    <t>План за
01.01-31.12.2021.             Претходна  година</t>
  </si>
  <si>
    <t>План 2022** година</t>
  </si>
  <si>
    <t>на дан 30.06.20_</t>
  </si>
  <si>
    <t>OTP LEASING Srbija</t>
  </si>
  <si>
    <t>INTESA LEASING DOO</t>
  </si>
  <si>
    <t>EUR</t>
  </si>
  <si>
    <t>RSD</t>
  </si>
  <si>
    <t>KFW BANKA</t>
  </si>
  <si>
    <t>Autočistilica</t>
  </si>
  <si>
    <t>cisterna</t>
  </si>
  <si>
    <t>teretno vozilo IVECO</t>
  </si>
  <si>
    <t>za likvidnost</t>
  </si>
  <si>
    <t>25.000.000</t>
  </si>
  <si>
    <t>DA</t>
  </si>
  <si>
    <t>5 god.</t>
  </si>
  <si>
    <t>3 god.</t>
  </si>
  <si>
    <t>ТЕКУЋИ РАЧУН</t>
  </si>
  <si>
    <t>БАНКА ИНТЕСА</t>
  </si>
  <si>
    <t>НЛБ БАНК</t>
  </si>
  <si>
    <t>AIK.БАНКА</t>
  </si>
  <si>
    <t xml:space="preserve">CREDIT AGRICOLE BANKA </t>
  </si>
  <si>
    <t>HALKBANK</t>
  </si>
  <si>
    <t>VOJV.BANKA-NBG-GROUP</t>
  </si>
  <si>
    <t>KOMERCIJALNA BANKA</t>
  </si>
  <si>
    <t>PRELAZNI RAČUN</t>
  </si>
  <si>
    <t>BLAGAJNA</t>
  </si>
  <si>
    <t>DEVIZNI RAČUN</t>
  </si>
  <si>
    <t>ТЕКУЋИ РАЧУН-ДЕПОЗИТ</t>
  </si>
  <si>
    <t>ДЕПОЗИТ</t>
  </si>
  <si>
    <t>УПРАВА ЗА ТРЕЗОР</t>
  </si>
  <si>
    <t>МИН.ФИН.И ПРИВР.</t>
  </si>
  <si>
    <t>ПРЕЛАЗНИ РАЧ.ДР.БЛАГ.-ПАЗАР</t>
  </si>
  <si>
    <t>ПРИВРЕМ.ИСПЛАТА</t>
  </si>
  <si>
    <t>HALKBANK-bolovanje</t>
  </si>
  <si>
    <t>SOCIETE GENERALE</t>
  </si>
  <si>
    <t>KOMERCIJALNA BANKA-Javni rad.</t>
  </si>
  <si>
    <t>* Добит из претходне године, добит из ранијих година, расподела нераспоређене добити ...</t>
  </si>
  <si>
    <t>VOJV.BANKA-OTP-GROUP</t>
  </si>
  <si>
    <t>БАНКА ИНТЕСА-депозит</t>
  </si>
  <si>
    <t>ЈЛС</t>
  </si>
  <si>
    <t xml:space="preserve">Субвенције за пољоприв.за закуп тезги </t>
  </si>
  <si>
    <t>Расподела остварене добити за  покриће губитка</t>
  </si>
  <si>
    <t>покриће губитка ранијег периода</t>
  </si>
  <si>
    <t>25.06.2021</t>
  </si>
  <si>
    <t>15.06.2020</t>
  </si>
  <si>
    <t>3439-2</t>
  </si>
  <si>
    <t>3/1/-5306</t>
  </si>
  <si>
    <t>30.10.2019</t>
  </si>
  <si>
    <t>8691-4</t>
  </si>
  <si>
    <t>Напомена: Нераспоређена добит се користила за покриће губитка ранијег периода</t>
  </si>
  <si>
    <t>за период од 01.01. до 31.03.2023. године*</t>
  </si>
  <si>
    <t>01.01-31.03.2023. године*</t>
  </si>
  <si>
    <t>Проценат реализације (реализација / план 31.03.2023.*)</t>
  </si>
  <si>
    <t>Планирано стање 
на дан 31.12.2023. Текућа година</t>
  </si>
  <si>
    <t>Стање на дан 
31.12.2022.
Претходна година</t>
  </si>
  <si>
    <t>31.03.2023. године*</t>
  </si>
  <si>
    <t>Проценат реализације (реализација / план 31.03.2023*)</t>
  </si>
  <si>
    <t>БИЛАНС СТАЊА  на дан31.03.2023. године*</t>
  </si>
  <si>
    <t>у периоду од 01.01. до 31.03.2023. године*</t>
  </si>
  <si>
    <t>Реализација
01.01-31.12.2022.
Претходна година</t>
  </si>
  <si>
    <t>План за                         01.01.- 31.12.2023. Текућа година</t>
  </si>
  <si>
    <t>Реализација 
01.01-31.12.2022.      Претходна година</t>
  </si>
  <si>
    <t>План за
01.01-31.12.2023.             Текућа година</t>
  </si>
  <si>
    <t>Проценат реализације (реализација /                   план 31.03.2023*)</t>
  </si>
  <si>
    <t>2023.</t>
  </si>
  <si>
    <t>Реализовано закључно са 31.12.2022*</t>
  </si>
  <si>
    <t>ПОТРАЖИВАЊА за 2023. годииу*</t>
  </si>
  <si>
    <t>Укупан број спорова у 2023*</t>
  </si>
  <si>
    <t>Реконструкција простора за обављање комуналне делатности</t>
  </si>
  <si>
    <t>31.12.2022. (претходна година)</t>
  </si>
  <si>
    <t>31.03.2023.</t>
  </si>
  <si>
    <t>Стање кредитне задужености 
на 31. 03. 2023 године* у оригиналној валути</t>
  </si>
  <si>
    <t>Стање кредитне задужености 
на 31. 03. 2023 године* у динарима</t>
  </si>
  <si>
    <t>01.01  - 31.03.2023. године*</t>
  </si>
  <si>
    <t>План за 2023.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</si>
  <si>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Реализација за период 01.01 - 31.03.2023. године*</t>
  </si>
  <si>
    <t>Стање на дан 31.12.2022. године*</t>
  </si>
  <si>
    <t>Стање на дан 31.03.2023. године**</t>
  </si>
  <si>
    <t>ПРЕЛАЗНИ РАЧ.-са рач.на рачун</t>
  </si>
  <si>
    <t>1,928,442</t>
  </si>
  <si>
    <t>4,589</t>
  </si>
  <si>
    <t>0</t>
  </si>
  <si>
    <t>NLB-KOMERCIJALNA BANKA</t>
  </si>
  <si>
    <t>23,107</t>
  </si>
  <si>
    <t>-590,000</t>
  </si>
  <si>
    <t>724,802</t>
  </si>
  <si>
    <t>200</t>
  </si>
  <si>
    <t>80,000</t>
  </si>
  <si>
    <t>38</t>
  </si>
  <si>
    <t>2,171,178</t>
  </si>
  <si>
    <t>пензија</t>
  </si>
  <si>
    <t>прелазак са ПП послова</t>
  </si>
  <si>
    <t>прелазак на рад на одређено време</t>
  </si>
  <si>
    <t>уговор о делу</t>
  </si>
  <si>
    <t xml:space="preserve">3 god. </t>
  </si>
  <si>
    <t>HALK BANKA</t>
  </si>
  <si>
    <t>AIK banka</t>
  </si>
  <si>
    <t>AIK banka-dozv.minus</t>
  </si>
  <si>
    <t>12 god.</t>
  </si>
  <si>
    <t>za likvidnost-dozv.minus</t>
  </si>
  <si>
    <t>на дан 31.03.2023</t>
  </si>
  <si>
    <t>ОБАВЕЗЕ за 2023. годину*</t>
  </si>
  <si>
    <t>комуналне услуге</t>
  </si>
  <si>
    <t>радни спор-накнада за превоз</t>
  </si>
  <si>
    <t>накнада штета</t>
  </si>
  <si>
    <t>губитак</t>
  </si>
  <si>
    <t xml:space="preserve"> није донета одлука по исправци у финансијском извештају</t>
  </si>
  <si>
    <t>исправка по финан.извеш. За 2022.г.</t>
  </si>
  <si>
    <t>за трош.превоза од 2019.г. По одлуци</t>
  </si>
  <si>
    <t>1525-4 од 14.02.2023.г</t>
  </si>
  <si>
    <t>није донета одлука</t>
  </si>
  <si>
    <t>640-прих.од субв.</t>
  </si>
  <si>
    <t>одлука бр.4684-3/3 о расподели добити за 2021.г. Од 27.06.2022 г.</t>
  </si>
  <si>
    <t>14.11.2022.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</si>
</sst>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54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FF000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6"/>
      <color indexed="10"/>
      <name val="Times New Roman"/>
      <family val="1"/>
      <charset val="238"/>
    </font>
    <font>
      <sz val="14"/>
      <color theme="0" tint="-0.34998626667073579"/>
      <name val="Times New Roman"/>
      <family val="1"/>
      <charset val="238"/>
    </font>
    <font>
      <sz val="11"/>
      <color indexed="8"/>
      <name val="Arial"/>
      <family val="2"/>
    </font>
    <font>
      <b/>
      <sz val="12"/>
      <color rgb="FFFF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8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84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8" xfId="0" applyFont="1" applyFill="1" applyBorder="1" applyAlignment="1">
      <alignment vertical="center" wrapText="1"/>
    </xf>
    <xf numFmtId="0" fontId="33" fillId="5" borderId="89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16" fillId="0" borderId="0" xfId="0" applyNumberFormat="1" applyFont="1" applyBorder="1" applyAlignment="1">
      <alignment horizontal="center" vertical="center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6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3" fontId="16" fillId="0" borderId="6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6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98" xfId="0" applyNumberFormat="1" applyFont="1" applyFill="1" applyBorder="1" applyAlignment="1" applyProtection="1">
      <alignment horizontal="center" vertical="center" wrapText="1"/>
    </xf>
    <xf numFmtId="0" fontId="36" fillId="8" borderId="99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2" xfId="0" applyNumberFormat="1" applyFont="1" applyFill="1" applyBorder="1" applyAlignment="1" applyProtection="1">
      <alignment horizontal="center" vertical="center"/>
    </xf>
    <xf numFmtId="4" fontId="38" fillId="9" borderId="103" xfId="0" applyNumberFormat="1" applyFont="1" applyFill="1" applyBorder="1" applyAlignment="1" applyProtection="1">
      <alignment horizontal="center" vertical="center"/>
    </xf>
    <xf numFmtId="4" fontId="38" fillId="5" borderId="102" xfId="0" applyNumberFormat="1" applyFont="1" applyFill="1" applyBorder="1" applyAlignment="1" applyProtection="1">
      <alignment horizontal="center" vertical="center"/>
    </xf>
    <xf numFmtId="4" fontId="38" fillId="5" borderId="103" xfId="0" applyNumberFormat="1" applyFont="1" applyFill="1" applyBorder="1" applyAlignment="1" applyProtection="1">
      <alignment horizontal="center" vertical="center"/>
    </xf>
    <xf numFmtId="4" fontId="38" fillId="5" borderId="108" xfId="0" applyNumberFormat="1" applyFont="1" applyFill="1" applyBorder="1" applyAlignment="1" applyProtection="1">
      <alignment horizontal="center" vertical="center"/>
    </xf>
    <xf numFmtId="4" fontId="38" fillId="8" borderId="98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98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09" xfId="0" applyNumberFormat="1" applyFont="1" applyFill="1" applyBorder="1" applyAlignment="1" applyProtection="1"/>
    <xf numFmtId="0" fontId="38" fillId="5" borderId="109" xfId="0" applyNumberFormat="1" applyFont="1" applyFill="1" applyBorder="1" applyAlignment="1" applyProtection="1"/>
    <xf numFmtId="4" fontId="38" fillId="8" borderId="99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4" xfId="0" applyFont="1" applyFill="1" applyBorder="1" applyAlignment="1">
      <alignment horizontal="center" vertical="center" wrapText="1"/>
    </xf>
    <xf numFmtId="3" fontId="19" fillId="0" borderId="114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vertical="center"/>
    </xf>
    <xf numFmtId="3" fontId="26" fillId="4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3" fontId="26" fillId="4" borderId="1" xfId="0" applyNumberFormat="1" applyFont="1" applyFill="1" applyBorder="1" applyAlignment="1">
      <alignment horizontal="center" vertical="center" wrapText="1"/>
    </xf>
    <xf numFmtId="3" fontId="42" fillId="0" borderId="6" xfId="0" applyNumberFormat="1" applyFont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7" borderId="1" xfId="0" applyNumberFormat="1" applyFont="1" applyFill="1" applyBorder="1" applyAlignment="1">
      <alignment horizontal="center" vertical="center" wrapText="1"/>
    </xf>
    <xf numFmtId="3" fontId="42" fillId="0" borderId="1" xfId="0" applyNumberFormat="1" applyFont="1" applyBorder="1" applyAlignment="1">
      <alignment horizontal="center" vertical="center"/>
    </xf>
    <xf numFmtId="3" fontId="42" fillId="0" borderId="10" xfId="0" applyNumberFormat="1" applyFont="1" applyBorder="1" applyAlignment="1">
      <alignment horizontal="center" vertical="center"/>
    </xf>
    <xf numFmtId="3" fontId="42" fillId="0" borderId="27" xfId="0" applyNumberFormat="1" applyFont="1" applyBorder="1" applyAlignment="1">
      <alignment horizontal="center" vertical="center"/>
    </xf>
    <xf numFmtId="3" fontId="42" fillId="0" borderId="1" xfId="0" applyNumberFormat="1" applyFont="1" applyBorder="1"/>
    <xf numFmtId="0" fontId="43" fillId="2" borderId="1" xfId="1" applyFont="1" applyFill="1" applyBorder="1" applyAlignment="1" applyProtection="1">
      <alignment horizontal="left" vertical="center" wrapText="1"/>
      <protection locked="0"/>
    </xf>
    <xf numFmtId="49" fontId="43" fillId="2" borderId="1" xfId="1" applyNumberFormat="1" applyFont="1" applyFill="1" applyBorder="1" applyAlignment="1" applyProtection="1">
      <alignment horizontal="left" vertical="center" wrapText="1"/>
      <protection locked="0"/>
    </xf>
    <xf numFmtId="0" fontId="43" fillId="2" borderId="10" xfId="1" applyFont="1" applyFill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3" fontId="7" fillId="0" borderId="27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3" fontId="7" fillId="5" borderId="57" xfId="0" applyNumberFormat="1" applyFont="1" applyFill="1" applyBorder="1"/>
    <xf numFmtId="9" fontId="7" fillId="0" borderId="1" xfId="0" applyNumberFormat="1" applyFont="1" applyBorder="1"/>
    <xf numFmtId="3" fontId="7" fillId="0" borderId="6" xfId="0" applyNumberFormat="1" applyFont="1" applyBorder="1"/>
    <xf numFmtId="0" fontId="12" fillId="0" borderId="115" xfId="0" applyFont="1" applyBorder="1"/>
    <xf numFmtId="3" fontId="12" fillId="0" borderId="116" xfId="0" applyNumberFormat="1" applyFont="1" applyBorder="1" applyAlignment="1">
      <alignment horizontal="right"/>
    </xf>
    <xf numFmtId="3" fontId="12" fillId="0" borderId="115" xfId="0" applyNumberFormat="1" applyFont="1" applyBorder="1" applyAlignment="1">
      <alignment horizontal="right"/>
    </xf>
    <xf numFmtId="3" fontId="12" fillId="0" borderId="115" xfId="0" applyNumberFormat="1" applyFont="1" applyBorder="1"/>
    <xf numFmtId="0" fontId="44" fillId="0" borderId="115" xfId="0" applyFont="1" applyBorder="1" applyAlignment="1">
      <alignment horizontal="right"/>
    </xf>
    <xf numFmtId="0" fontId="12" fillId="0" borderId="116" xfId="0" applyFont="1" applyBorder="1"/>
    <xf numFmtId="0" fontId="12" fillId="10" borderId="117" xfId="0" applyFont="1" applyFill="1" applyBorder="1"/>
    <xf numFmtId="3" fontId="12" fillId="0" borderId="118" xfId="0" applyNumberFormat="1" applyFont="1" applyBorder="1"/>
    <xf numFmtId="3" fontId="20" fillId="11" borderId="1" xfId="0" applyNumberFormat="1" applyFont="1" applyFill="1" applyBorder="1"/>
    <xf numFmtId="49" fontId="12" fillId="5" borderId="3" xfId="0" applyNumberFormat="1" applyFont="1" applyFill="1" applyBorder="1" applyAlignment="1">
      <alignment horizontal="right" vertical="center"/>
    </xf>
    <xf numFmtId="0" fontId="45" fillId="0" borderId="0" xfId="0" applyFont="1"/>
    <xf numFmtId="3" fontId="12" fillId="0" borderId="1" xfId="0" applyNumberFormat="1" applyFont="1" applyBorder="1"/>
    <xf numFmtId="49" fontId="12" fillId="0" borderId="24" xfId="0" applyNumberFormat="1" applyFont="1" applyBorder="1" applyAlignment="1">
      <alignment horizontal="right" vertical="center"/>
    </xf>
    <xf numFmtId="49" fontId="12" fillId="0" borderId="33" xfId="0" applyNumberFormat="1" applyFont="1" applyBorder="1" applyAlignment="1">
      <alignment horizontal="right" vertical="center"/>
    </xf>
    <xf numFmtId="49" fontId="12" fillId="0" borderId="22" xfId="0" applyNumberFormat="1" applyFont="1" applyBorder="1" applyAlignment="1">
      <alignment horizontal="right" vertical="center"/>
    </xf>
    <xf numFmtId="49" fontId="12" fillId="5" borderId="68" xfId="0" applyNumberFormat="1" applyFont="1" applyFill="1" applyBorder="1" applyAlignment="1">
      <alignment horizontal="right" vertical="center"/>
    </xf>
    <xf numFmtId="0" fontId="7" fillId="0" borderId="0" xfId="0" applyFont="1" applyBorder="1" applyAlignment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0" fontId="2" fillId="0" borderId="60" xfId="0" applyFont="1" applyBorder="1"/>
    <xf numFmtId="49" fontId="12" fillId="5" borderId="29" xfId="0" applyNumberFormat="1" applyFont="1" applyFill="1" applyBorder="1" applyAlignment="1">
      <alignment horizontal="center" vertical="center"/>
    </xf>
    <xf numFmtId="49" fontId="12" fillId="5" borderId="22" xfId="0" applyNumberFormat="1" applyFont="1" applyFill="1" applyBorder="1" applyAlignment="1">
      <alignment horizontal="center" vertical="center"/>
    </xf>
    <xf numFmtId="0" fontId="7" fillId="0" borderId="32" xfId="0" applyFont="1" applyBorder="1"/>
    <xf numFmtId="0" fontId="2" fillId="0" borderId="10" xfId="0" applyFont="1" applyBorder="1"/>
    <xf numFmtId="3" fontId="26" fillId="0" borderId="10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/>
    </xf>
    <xf numFmtId="3" fontId="42" fillId="0" borderId="15" xfId="0" applyNumberFormat="1" applyFont="1" applyBorder="1" applyAlignment="1">
      <alignment horizontal="center" vertical="center"/>
    </xf>
    <xf numFmtId="3" fontId="42" fillId="0" borderId="11" xfId="0" applyNumberFormat="1" applyFont="1" applyBorder="1" applyAlignment="1">
      <alignment horizontal="center" vertical="center"/>
    </xf>
    <xf numFmtId="3" fontId="42" fillId="5" borderId="15" xfId="0" applyNumberFormat="1" applyFont="1" applyFill="1" applyBorder="1" applyAlignment="1">
      <alignment horizontal="center" vertical="center"/>
    </xf>
    <xf numFmtId="3" fontId="42" fillId="5" borderId="6" xfId="0" applyNumberFormat="1" applyFont="1" applyFill="1" applyBorder="1" applyAlignment="1">
      <alignment horizontal="center" vertical="center"/>
    </xf>
    <xf numFmtId="3" fontId="42" fillId="0" borderId="6" xfId="0" applyNumberFormat="1" applyFont="1" applyBorder="1"/>
    <xf numFmtId="3" fontId="26" fillId="5" borderId="1" xfId="0" applyNumberFormat="1" applyFont="1" applyFill="1" applyBorder="1" applyAlignment="1">
      <alignment horizontal="center" vertical="center"/>
    </xf>
    <xf numFmtId="3" fontId="42" fillId="5" borderId="27" xfId="0" applyNumberFormat="1" applyFont="1" applyFill="1" applyBorder="1" applyAlignment="1">
      <alignment horizontal="center" vertical="center"/>
    </xf>
    <xf numFmtId="3" fontId="46" fillId="0" borderId="18" xfId="0" applyNumberFormat="1" applyFont="1" applyBorder="1" applyAlignment="1" applyProtection="1">
      <alignment horizontal="center" vertical="center"/>
      <protection locked="0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right" vertical="center" wrapText="1"/>
    </xf>
    <xf numFmtId="0" fontId="49" fillId="0" borderId="64" xfId="0" applyFont="1" applyBorder="1" applyAlignment="1">
      <alignment horizontal="center"/>
    </xf>
    <xf numFmtId="0" fontId="48" fillId="5" borderId="87" xfId="0" applyFont="1" applyFill="1" applyBorder="1" applyAlignment="1">
      <alignment horizontal="center" vertical="center" wrapText="1"/>
    </xf>
    <xf numFmtId="0" fontId="42" fillId="7" borderId="25" xfId="0" applyFont="1" applyFill="1" applyBorder="1" applyAlignment="1">
      <alignment horizontal="center" vertical="center" wrapText="1"/>
    </xf>
    <xf numFmtId="3" fontId="42" fillId="7" borderId="11" xfId="0" applyNumberFormat="1" applyFont="1" applyFill="1" applyBorder="1" applyAlignment="1">
      <alignment horizontal="center" vertical="center" wrapText="1"/>
    </xf>
    <xf numFmtId="3" fontId="42" fillId="5" borderId="6" xfId="0" applyNumberFormat="1" applyFont="1" applyFill="1" applyBorder="1" applyAlignment="1">
      <alignment horizontal="center" vertical="center" wrapText="1"/>
    </xf>
    <xf numFmtId="3" fontId="42" fillId="7" borderId="6" xfId="0" applyNumberFormat="1" applyFont="1" applyFill="1" applyBorder="1" applyAlignment="1">
      <alignment horizontal="center" vertical="center" wrapText="1"/>
    </xf>
    <xf numFmtId="0" fontId="9" fillId="0" borderId="0" xfId="0" applyFont="1"/>
    <xf numFmtId="4" fontId="26" fillId="0" borderId="24" xfId="0" applyNumberFormat="1" applyFont="1" applyBorder="1"/>
    <xf numFmtId="4" fontId="26" fillId="0" borderId="11" xfId="0" applyNumberFormat="1" applyFont="1" applyBorder="1"/>
    <xf numFmtId="4" fontId="7" fillId="0" borderId="24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26" fillId="0" borderId="29" xfId="0" applyNumberFormat="1" applyFont="1" applyBorder="1"/>
    <xf numFmtId="4" fontId="26" fillId="0" borderId="5" xfId="0" applyNumberFormat="1" applyFont="1" applyBorder="1"/>
    <xf numFmtId="4" fontId="7" fillId="0" borderId="68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0" fontId="43" fillId="2" borderId="0" xfId="1" applyFont="1" applyFill="1" applyBorder="1" applyAlignment="1" applyProtection="1">
      <alignment horizontal="left" vertical="center" wrapText="1"/>
      <protection locked="0"/>
    </xf>
    <xf numFmtId="3" fontId="7" fillId="0" borderId="72" xfId="0" applyNumberFormat="1" applyFont="1" applyBorder="1"/>
    <xf numFmtId="0" fontId="7" fillId="0" borderId="119" xfId="0" applyFont="1" applyBorder="1"/>
    <xf numFmtId="0" fontId="7" fillId="0" borderId="120" xfId="0" applyFont="1" applyBorder="1" applyAlignment="1">
      <alignment horizontal="right"/>
    </xf>
    <xf numFmtId="0" fontId="7" fillId="0" borderId="120" xfId="0" applyFont="1" applyBorder="1"/>
    <xf numFmtId="9" fontId="7" fillId="0" borderId="120" xfId="0" applyNumberFormat="1" applyFont="1" applyBorder="1"/>
    <xf numFmtId="0" fontId="7" fillId="0" borderId="24" xfId="0" applyFont="1" applyBorder="1"/>
    <xf numFmtId="0" fontId="7" fillId="0" borderId="121" xfId="0" applyFont="1" applyBorder="1"/>
    <xf numFmtId="3" fontId="7" fillId="4" borderId="82" xfId="0" applyNumberFormat="1" applyFont="1" applyFill="1" applyBorder="1"/>
    <xf numFmtId="10" fontId="7" fillId="0" borderId="1" xfId="0" applyNumberFormat="1" applyFont="1" applyBorder="1"/>
    <xf numFmtId="14" fontId="7" fillId="0" borderId="1" xfId="0" applyNumberFormat="1" applyFont="1" applyBorder="1" applyAlignment="1">
      <alignment horizontal="right"/>
    </xf>
    <xf numFmtId="14" fontId="7" fillId="0" borderId="120" xfId="0" applyNumberFormat="1" applyFont="1" applyBorder="1"/>
    <xf numFmtId="3" fontId="7" fillId="0" borderId="0" xfId="0" applyNumberFormat="1" applyFont="1"/>
    <xf numFmtId="3" fontId="7" fillId="0" borderId="10" xfId="0" applyNumberFormat="1" applyFont="1" applyBorder="1"/>
    <xf numFmtId="3" fontId="7" fillId="0" borderId="120" xfId="0" applyNumberFormat="1" applyFont="1" applyBorder="1"/>
    <xf numFmtId="3" fontId="7" fillId="0" borderId="78" xfId="0" applyNumberFormat="1" applyFont="1" applyBorder="1"/>
    <xf numFmtId="3" fontId="7" fillId="0" borderId="79" xfId="0" applyNumberFormat="1" applyFont="1" applyBorder="1"/>
    <xf numFmtId="0" fontId="19" fillId="0" borderId="38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6" fillId="4" borderId="0" xfId="0" applyFont="1" applyFill="1"/>
    <xf numFmtId="0" fontId="6" fillId="4" borderId="0" xfId="0" applyFont="1" applyFill="1" applyAlignment="1">
      <alignment horizontal="right"/>
    </xf>
    <xf numFmtId="0" fontId="16" fillId="4" borderId="0" xfId="0" applyFont="1" applyFill="1" applyBorder="1"/>
    <xf numFmtId="0" fontId="16" fillId="4" borderId="0" xfId="0" applyFont="1" applyFill="1" applyAlignment="1">
      <alignment horizontal="right"/>
    </xf>
    <xf numFmtId="0" fontId="7" fillId="4" borderId="52" xfId="0" applyFont="1" applyFill="1" applyBorder="1" applyAlignment="1">
      <alignment vertical="center" wrapText="1"/>
    </xf>
    <xf numFmtId="0" fontId="6" fillId="4" borderId="35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/>
    </xf>
    <xf numFmtId="3" fontId="19" fillId="4" borderId="66" xfId="0" applyNumberFormat="1" applyFont="1" applyFill="1" applyBorder="1" applyAlignment="1">
      <alignment horizontal="center" vertical="center"/>
    </xf>
    <xf numFmtId="3" fontId="30" fillId="4" borderId="26" xfId="0" applyNumberFormat="1" applyFont="1" applyFill="1" applyBorder="1" applyAlignment="1">
      <alignment horizontal="center" vertical="center"/>
    </xf>
    <xf numFmtId="3" fontId="19" fillId="4" borderId="74" xfId="0" applyNumberFormat="1" applyFont="1" applyFill="1" applyBorder="1" applyAlignment="1">
      <alignment horizontal="center" vertical="center"/>
    </xf>
    <xf numFmtId="0" fontId="7" fillId="4" borderId="74" xfId="0" applyFont="1" applyFill="1" applyBorder="1" applyAlignment="1">
      <alignment horizontal="right" vertical="center"/>
    </xf>
    <xf numFmtId="0" fontId="16" fillId="4" borderId="21" xfId="0" applyFont="1" applyFill="1" applyBorder="1"/>
    <xf numFmtId="3" fontId="29" fillId="4" borderId="26" xfId="0" applyNumberFormat="1" applyFont="1" applyFill="1" applyBorder="1" applyAlignment="1">
      <alignment horizontal="center" vertical="center"/>
    </xf>
    <xf numFmtId="3" fontId="51" fillId="4" borderId="26" xfId="0" applyNumberFormat="1" applyFont="1" applyFill="1" applyBorder="1" applyAlignment="1">
      <alignment horizontal="center" vertical="center"/>
    </xf>
    <xf numFmtId="14" fontId="19" fillId="0" borderId="0" xfId="0" applyNumberFormat="1" applyFont="1" applyBorder="1" applyAlignment="1">
      <alignment vertical="center"/>
    </xf>
    <xf numFmtId="49" fontId="19" fillId="0" borderId="2" xfId="0" applyNumberFormat="1" applyFont="1" applyBorder="1" applyAlignment="1">
      <alignment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/>
    </xf>
    <xf numFmtId="3" fontId="42" fillId="5" borderId="6" xfId="0" applyNumberFormat="1" applyFont="1" applyFill="1" applyBorder="1" applyAlignment="1">
      <alignment horizontal="center"/>
    </xf>
    <xf numFmtId="0" fontId="49" fillId="0" borderId="0" xfId="0" applyFont="1"/>
    <xf numFmtId="0" fontId="53" fillId="0" borderId="0" xfId="0" applyFont="1" applyBorder="1" applyAlignment="1">
      <alignment horizontal="center" vertical="center" wrapText="1"/>
    </xf>
    <xf numFmtId="3" fontId="53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3" fontId="9" fillId="0" borderId="19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9" fontId="9" fillId="0" borderId="70" xfId="0" applyNumberFormat="1" applyFont="1" applyBorder="1" applyAlignment="1">
      <alignment horizontal="center" vertical="center" wrapText="1"/>
    </xf>
    <xf numFmtId="9" fontId="9" fillId="0" borderId="71" xfId="0" applyNumberFormat="1" applyFont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9" fontId="9" fillId="0" borderId="46" xfId="0" applyNumberFormat="1" applyFont="1" applyBorder="1" applyAlignment="1">
      <alignment horizontal="center" vertical="center" wrapText="1"/>
    </xf>
    <xf numFmtId="3" fontId="9" fillId="0" borderId="17" xfId="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0" fontId="4" fillId="5" borderId="122" xfId="0" applyFont="1" applyFill="1" applyBorder="1" applyAlignment="1">
      <alignment horizontal="center" vertical="center" wrapText="1"/>
    </xf>
    <xf numFmtId="0" fontId="52" fillId="5" borderId="15" xfId="0" applyFont="1" applyFill="1" applyBorder="1" applyAlignment="1">
      <alignment horizontal="center" vertical="center" wrapText="1"/>
    </xf>
    <xf numFmtId="3" fontId="9" fillId="4" borderId="3" xfId="1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0" xfId="1" applyNumberFormat="1" applyFont="1" applyFill="1" applyBorder="1" applyAlignment="1">
      <alignment horizontal="center" vertical="center"/>
    </xf>
    <xf numFmtId="3" fontId="9" fillId="0" borderId="73" xfId="1" applyNumberFormat="1" applyFont="1" applyFill="1" applyBorder="1" applyAlignment="1">
      <alignment horizontal="center" vertical="center"/>
    </xf>
    <xf numFmtId="3" fontId="9" fillId="0" borderId="72" xfId="1" applyNumberFormat="1" applyFont="1" applyFill="1" applyBorder="1" applyAlignment="1">
      <alignment horizontal="center" vertical="center"/>
    </xf>
    <xf numFmtId="3" fontId="9" fillId="4" borderId="30" xfId="1" applyNumberFormat="1" applyFont="1" applyFill="1" applyBorder="1" applyAlignment="1">
      <alignment horizontal="center" vertical="center"/>
    </xf>
    <xf numFmtId="49" fontId="11" fillId="2" borderId="17" xfId="1" applyNumberFormat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left" vertical="center" wrapText="1"/>
    </xf>
    <xf numFmtId="3" fontId="9" fillId="0" borderId="6" xfId="1" applyNumberFormat="1" applyFont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9" fontId="16" fillId="5" borderId="85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85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9" fontId="16" fillId="0" borderId="85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5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33" fillId="5" borderId="22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26" fillId="0" borderId="15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5" borderId="24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3" fontId="26" fillId="4" borderId="38" xfId="0" applyNumberFormat="1" applyFont="1" applyFill="1" applyBorder="1" applyAlignment="1">
      <alignment horizontal="center" vertical="center"/>
    </xf>
    <xf numFmtId="3" fontId="26" fillId="4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26" fillId="4" borderId="39" xfId="0" applyNumberFormat="1" applyFont="1" applyFill="1" applyBorder="1" applyAlignment="1">
      <alignment horizontal="center" vertical="center" wrapText="1"/>
    </xf>
    <xf numFmtId="3" fontId="26" fillId="4" borderId="10" xfId="0" applyNumberFormat="1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41" fillId="0" borderId="15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3" fontId="26" fillId="0" borderId="15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4" xfId="0" applyNumberFormat="1" applyFont="1" applyFill="1" applyBorder="1" applyAlignment="1">
      <alignment horizontal="center" vertical="center"/>
    </xf>
    <xf numFmtId="3" fontId="26" fillId="0" borderId="12" xfId="0" applyNumberFormat="1" applyFont="1" applyFill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1" xfId="0" applyFont="1" applyFill="1" applyBorder="1" applyAlignment="1">
      <alignment horizontal="center" vertical="center"/>
    </xf>
    <xf numFmtId="0" fontId="15" fillId="5" borderId="92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90" xfId="0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38" xfId="0" applyNumberFormat="1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47" fillId="0" borderId="39" xfId="0" applyFont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4" fontId="38" fillId="9" borderId="111" xfId="0" applyNumberFormat="1" applyFont="1" applyFill="1" applyBorder="1" applyAlignment="1" applyProtection="1">
      <alignment horizontal="center" vertical="center"/>
    </xf>
    <xf numFmtId="4" fontId="38" fillId="9" borderId="113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3" xfId="0" applyNumberFormat="1" applyFont="1" applyFill="1" applyBorder="1" applyAlignment="1" applyProtection="1">
      <alignment horizontal="center" vertical="center" wrapText="1"/>
    </xf>
    <xf numFmtId="0" fontId="36" fillId="8" borderId="97" xfId="0" applyNumberFormat="1" applyFont="1" applyFill="1" applyBorder="1" applyAlignment="1" applyProtection="1">
      <alignment horizontal="center" vertical="center" wrapText="1"/>
    </xf>
    <xf numFmtId="0" fontId="36" fillId="8" borderId="94" xfId="0" applyNumberFormat="1" applyFont="1" applyFill="1" applyBorder="1" applyAlignment="1" applyProtection="1">
      <alignment horizontal="center" vertical="center"/>
    </xf>
    <xf numFmtId="0" fontId="36" fillId="8" borderId="95" xfId="0" applyNumberFormat="1" applyFont="1" applyFill="1" applyBorder="1" applyAlignment="1" applyProtection="1">
      <alignment vertical="center"/>
    </xf>
    <xf numFmtId="0" fontId="36" fillId="8" borderId="96" xfId="0" applyNumberFormat="1" applyFont="1" applyFill="1" applyBorder="1" applyAlignment="1" applyProtection="1">
      <alignment vertical="center"/>
    </xf>
    <xf numFmtId="0" fontId="38" fillId="9" borderId="100" xfId="0" applyNumberFormat="1" applyFont="1" applyFill="1" applyBorder="1" applyAlignment="1" applyProtection="1">
      <alignment horizontal="center" vertical="center"/>
    </xf>
    <xf numFmtId="0" fontId="38" fillId="9" borderId="104" xfId="0" applyNumberFormat="1" applyFont="1" applyFill="1" applyBorder="1" applyAlignment="1" applyProtection="1">
      <alignment horizontal="center" vertical="center"/>
    </xf>
    <xf numFmtId="0" fontId="38" fillId="9" borderId="106" xfId="0" applyNumberFormat="1" applyFont="1" applyFill="1" applyBorder="1" applyAlignment="1" applyProtection="1">
      <alignment horizontal="center" vertical="center"/>
    </xf>
    <xf numFmtId="0" fontId="38" fillId="9" borderId="101" xfId="0" applyNumberFormat="1" applyFont="1" applyFill="1" applyBorder="1" applyAlignment="1" applyProtection="1">
      <alignment horizontal="left" vertical="center" wrapText="1"/>
    </xf>
    <xf numFmtId="0" fontId="38" fillId="9" borderId="105" xfId="0" applyNumberFormat="1" applyFont="1" applyFill="1" applyBorder="1" applyAlignment="1" applyProtection="1">
      <alignment horizontal="left" vertical="center" wrapText="1"/>
    </xf>
    <xf numFmtId="0" fontId="38" fillId="9" borderId="107" xfId="0" applyNumberFormat="1" applyFont="1" applyFill="1" applyBorder="1" applyAlignment="1" applyProtection="1">
      <alignment horizontal="left" vertical="center" wrapText="1"/>
    </xf>
    <xf numFmtId="164" fontId="38" fillId="9" borderId="101" xfId="0" applyNumberFormat="1" applyFont="1" applyFill="1" applyBorder="1" applyAlignment="1" applyProtection="1">
      <alignment horizontal="center" vertical="center"/>
    </xf>
    <xf numFmtId="164" fontId="38" fillId="9" borderId="105" xfId="0" applyNumberFormat="1" applyFont="1" applyFill="1" applyBorder="1" applyAlignment="1" applyProtection="1">
      <alignment horizontal="center" vertical="center"/>
    </xf>
    <xf numFmtId="164" fontId="38" fillId="9" borderId="107" xfId="0" applyNumberFormat="1" applyFont="1" applyFill="1" applyBorder="1" applyAlignment="1" applyProtection="1">
      <alignment horizontal="center" vertical="center"/>
    </xf>
    <xf numFmtId="4" fontId="38" fillId="9" borderId="101" xfId="0" applyNumberFormat="1" applyFont="1" applyFill="1" applyBorder="1" applyAlignment="1" applyProtection="1">
      <alignment horizontal="center" vertical="center"/>
    </xf>
    <xf numFmtId="4" fontId="38" fillId="9" borderId="105" xfId="0" applyNumberFormat="1" applyFont="1" applyFill="1" applyBorder="1" applyAlignment="1" applyProtection="1">
      <alignment horizontal="center" vertical="center"/>
    </xf>
    <xf numFmtId="4" fontId="38" fillId="9" borderId="107" xfId="0" applyNumberFormat="1" applyFont="1" applyFill="1" applyBorder="1" applyAlignment="1" applyProtection="1">
      <alignment horizontal="center" vertical="center"/>
    </xf>
    <xf numFmtId="0" fontId="38" fillId="9" borderId="101" xfId="0" applyNumberFormat="1" applyFont="1" applyFill="1" applyBorder="1" applyAlignment="1" applyProtection="1">
      <alignment horizontal="left" vertical="center"/>
    </xf>
    <xf numFmtId="0" fontId="38" fillId="9" borderId="105" xfId="0" applyNumberFormat="1" applyFont="1" applyFill="1" applyBorder="1" applyAlignment="1" applyProtection="1">
      <alignment horizontal="left" vertical="center"/>
    </xf>
    <xf numFmtId="0" fontId="38" fillId="9" borderId="107" xfId="0" applyNumberFormat="1" applyFont="1" applyFill="1" applyBorder="1" applyAlignment="1" applyProtection="1">
      <alignment horizontal="left" vertical="center"/>
    </xf>
    <xf numFmtId="4" fontId="38" fillId="9" borderId="112" xfId="0" applyNumberFormat="1" applyFont="1" applyFill="1" applyBorder="1" applyAlignment="1" applyProtection="1">
      <alignment horizontal="center" vertical="center"/>
    </xf>
    <xf numFmtId="0" fontId="40" fillId="8" borderId="94" xfId="0" applyNumberFormat="1" applyFont="1" applyFill="1" applyBorder="1" applyAlignment="1" applyProtection="1">
      <alignment horizontal="center" vertical="center"/>
    </xf>
    <xf numFmtId="0" fontId="40" fillId="8" borderId="95" xfId="0" applyNumberFormat="1" applyFont="1" applyFill="1" applyBorder="1" applyAlignment="1" applyProtection="1">
      <alignment horizontal="center" vertical="center"/>
    </xf>
    <xf numFmtId="0" fontId="40" fillId="8" borderId="96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5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50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9" fillId="0" borderId="51" xfId="0" applyNumberFormat="1" applyFont="1" applyBorder="1" applyAlignment="1">
      <alignment horizontal="left" vertical="center" wrapText="1"/>
    </xf>
    <xf numFmtId="49" fontId="19" fillId="0" borderId="0" xfId="0" applyNumberFormat="1" applyFont="1" applyBorder="1" applyAlignment="1">
      <alignment horizontal="left" vertical="center" wrapText="1"/>
    </xf>
    <xf numFmtId="49" fontId="19" fillId="0" borderId="23" xfId="0" applyNumberFormat="1" applyFont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4" borderId="56" xfId="0" applyNumberFormat="1" applyFont="1" applyFill="1" applyBorder="1" applyAlignment="1">
      <alignment horizontal="center" vertical="center"/>
    </xf>
    <xf numFmtId="3" fontId="19" fillId="4" borderId="57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 wrapText="1"/>
    </xf>
    <xf numFmtId="0" fontId="7" fillId="4" borderId="57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workbookViewId="0">
      <selection activeCell="H77" sqref="H77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8" customWidth="1"/>
    <col min="9" max="9" width="16.5703125" style="177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283"/>
      <c r="H1" s="188"/>
      <c r="I1" s="188" t="s">
        <v>672</v>
      </c>
      <c r="J1" s="284"/>
      <c r="K1" s="284"/>
    </row>
    <row r="2" spans="1:11" ht="20.25" customHeight="1" x14ac:dyDescent="0.25">
      <c r="B2" s="549" t="s">
        <v>580</v>
      </c>
      <c r="C2" s="549"/>
      <c r="D2" s="549"/>
      <c r="E2" s="549"/>
      <c r="F2" s="549"/>
      <c r="G2" s="549"/>
      <c r="H2" s="549"/>
      <c r="I2" s="549"/>
    </row>
    <row r="3" spans="1:11" ht="19.5" customHeight="1" x14ac:dyDescent="0.25">
      <c r="B3" s="549" t="s">
        <v>776</v>
      </c>
      <c r="C3" s="549"/>
      <c r="D3" s="549"/>
      <c r="E3" s="549"/>
      <c r="F3" s="549"/>
      <c r="G3" s="549"/>
      <c r="H3" s="549"/>
      <c r="I3" s="549"/>
    </row>
    <row r="4" spans="1:11" ht="12" customHeight="1" x14ac:dyDescent="0.25">
      <c r="B4" s="285"/>
      <c r="C4" s="285"/>
      <c r="D4" s="285"/>
      <c r="E4" s="285"/>
      <c r="F4" s="285"/>
      <c r="G4" s="177"/>
      <c r="H4" s="178"/>
      <c r="I4" s="178"/>
    </row>
    <row r="5" spans="1:11" ht="12" customHeight="1" thickBot="1" x14ac:dyDescent="0.3">
      <c r="B5" s="148"/>
      <c r="C5" s="148"/>
      <c r="D5" s="148"/>
      <c r="E5" s="285"/>
      <c r="F5" s="285"/>
      <c r="G5" s="177"/>
      <c r="H5" s="178"/>
      <c r="I5" s="178" t="s">
        <v>128</v>
      </c>
    </row>
    <row r="6" spans="1:11" ht="29.25" customHeight="1" x14ac:dyDescent="0.25">
      <c r="B6" s="550" t="s">
        <v>60</v>
      </c>
      <c r="C6" s="560" t="s">
        <v>61</v>
      </c>
      <c r="D6" s="558" t="s">
        <v>84</v>
      </c>
      <c r="E6" s="552" t="s">
        <v>780</v>
      </c>
      <c r="F6" s="554" t="s">
        <v>779</v>
      </c>
      <c r="G6" s="564" t="s">
        <v>777</v>
      </c>
      <c r="H6" s="565"/>
      <c r="I6" s="562" t="s">
        <v>778</v>
      </c>
    </row>
    <row r="7" spans="1:11" ht="24.75" customHeight="1" x14ac:dyDescent="0.25">
      <c r="A7" s="16"/>
      <c r="B7" s="551"/>
      <c r="C7" s="561"/>
      <c r="D7" s="559"/>
      <c r="E7" s="553"/>
      <c r="F7" s="555"/>
      <c r="G7" s="249" t="s">
        <v>67</v>
      </c>
      <c r="H7" s="301" t="s">
        <v>46</v>
      </c>
      <c r="I7" s="563"/>
    </row>
    <row r="8" spans="1:11" ht="16.5" customHeight="1" thickBot="1" x14ac:dyDescent="0.3">
      <c r="A8" s="81"/>
      <c r="B8" s="286">
        <v>1</v>
      </c>
      <c r="C8" s="209">
        <v>2</v>
      </c>
      <c r="D8" s="287">
        <v>3</v>
      </c>
      <c r="E8" s="208">
        <v>4</v>
      </c>
      <c r="F8" s="287">
        <v>5</v>
      </c>
      <c r="G8" s="186">
        <v>6</v>
      </c>
      <c r="H8" s="302">
        <v>7</v>
      </c>
      <c r="I8" s="187">
        <v>8</v>
      </c>
    </row>
    <row r="9" spans="1:11" ht="20.100000000000001" customHeight="1" x14ac:dyDescent="0.25">
      <c r="A9" s="81"/>
      <c r="B9" s="545"/>
      <c r="C9" s="293" t="s">
        <v>581</v>
      </c>
      <c r="D9" s="546">
        <v>1001</v>
      </c>
      <c r="E9" s="547">
        <f>E11+E14+E17+E18-E19+E20+E21</f>
        <v>617035</v>
      </c>
      <c r="F9" s="547">
        <v>740395</v>
      </c>
      <c r="G9" s="556">
        <v>180000</v>
      </c>
      <c r="H9" s="525">
        <v>121781</v>
      </c>
      <c r="I9" s="527">
        <f>IFERROR(H9/G9,"  ")</f>
        <v>0.67656111111111106</v>
      </c>
    </row>
    <row r="10" spans="1:11" ht="13.5" customHeight="1" x14ac:dyDescent="0.25">
      <c r="A10" s="81"/>
      <c r="B10" s="539"/>
      <c r="C10" s="294" t="s">
        <v>582</v>
      </c>
      <c r="D10" s="540"/>
      <c r="E10" s="548"/>
      <c r="F10" s="548"/>
      <c r="G10" s="557"/>
      <c r="H10" s="526"/>
      <c r="I10" s="528" t="str">
        <f>IFERROR(H10/G10,"  ")</f>
        <v xml:space="preserve">  </v>
      </c>
    </row>
    <row r="11" spans="1:11" ht="20.100000000000001" customHeight="1" x14ac:dyDescent="0.25">
      <c r="A11" s="81"/>
      <c r="B11" s="288">
        <v>60</v>
      </c>
      <c r="C11" s="199" t="s">
        <v>583</v>
      </c>
      <c r="D11" s="289">
        <v>1002</v>
      </c>
      <c r="E11" s="374">
        <v>600</v>
      </c>
      <c r="F11" s="429">
        <v>900</v>
      </c>
      <c r="G11" s="428">
        <v>225</v>
      </c>
      <c r="H11" s="291">
        <v>148</v>
      </c>
      <c r="I11" s="200">
        <f>IFERROR(H11/G11,"  ")</f>
        <v>0.65777777777777779</v>
      </c>
    </row>
    <row r="12" spans="1:11" ht="20.100000000000001" customHeight="1" x14ac:dyDescent="0.25">
      <c r="A12" s="81"/>
      <c r="B12" s="288" t="s">
        <v>584</v>
      </c>
      <c r="C12" s="199" t="s">
        <v>585</v>
      </c>
      <c r="D12" s="289">
        <v>1003</v>
      </c>
      <c r="E12" s="377">
        <v>600</v>
      </c>
      <c r="F12" s="375">
        <v>900</v>
      </c>
      <c r="G12" s="377">
        <v>225</v>
      </c>
      <c r="H12" s="291">
        <v>148</v>
      </c>
      <c r="I12" s="200">
        <f>IFERROR(H12/G12,"  ")</f>
        <v>0.65777777777777779</v>
      </c>
    </row>
    <row r="13" spans="1:11" ht="20.100000000000001" customHeight="1" x14ac:dyDescent="0.25">
      <c r="A13" s="81"/>
      <c r="B13" s="288" t="s">
        <v>586</v>
      </c>
      <c r="C13" s="199" t="s">
        <v>587</v>
      </c>
      <c r="D13" s="289">
        <v>1004</v>
      </c>
      <c r="E13" s="377"/>
      <c r="F13" s="375"/>
      <c r="G13" s="377"/>
      <c r="H13" s="291"/>
      <c r="I13" s="200" t="str">
        <f t="shared" ref="I13:I74" si="0">IFERROR(H13/G13,"  ")</f>
        <v xml:space="preserve">  </v>
      </c>
    </row>
    <row r="14" spans="1:11" ht="20.100000000000001" customHeight="1" x14ac:dyDescent="0.25">
      <c r="A14" s="81"/>
      <c r="B14" s="288">
        <v>61</v>
      </c>
      <c r="C14" s="199" t="s">
        <v>588</v>
      </c>
      <c r="D14" s="289">
        <v>1005</v>
      </c>
      <c r="E14" s="375">
        <f>E15+E16</f>
        <v>598074</v>
      </c>
      <c r="F14" s="375">
        <v>716315</v>
      </c>
      <c r="G14" s="377">
        <v>174142</v>
      </c>
      <c r="H14" s="291">
        <v>118491</v>
      </c>
      <c r="I14" s="200">
        <f t="shared" si="0"/>
        <v>0.6804274672393793</v>
      </c>
    </row>
    <row r="15" spans="1:11" ht="20.100000000000001" customHeight="1" x14ac:dyDescent="0.25">
      <c r="A15" s="81"/>
      <c r="B15" s="288" t="s">
        <v>589</v>
      </c>
      <c r="C15" s="199" t="s">
        <v>590</v>
      </c>
      <c r="D15" s="289">
        <v>1006</v>
      </c>
      <c r="E15" s="377">
        <v>598074</v>
      </c>
      <c r="F15" s="375">
        <v>716315</v>
      </c>
      <c r="G15" s="377">
        <v>174142</v>
      </c>
      <c r="H15" s="291">
        <v>118491</v>
      </c>
      <c r="I15" s="200">
        <f t="shared" si="0"/>
        <v>0.6804274672393793</v>
      </c>
    </row>
    <row r="16" spans="1:11" ht="20.100000000000001" customHeight="1" x14ac:dyDescent="0.25">
      <c r="A16" s="81"/>
      <c r="B16" s="288" t="s">
        <v>591</v>
      </c>
      <c r="C16" s="199" t="s">
        <v>592</v>
      </c>
      <c r="D16" s="289">
        <v>1007</v>
      </c>
      <c r="E16" s="377"/>
      <c r="F16" s="375"/>
      <c r="G16" s="377"/>
      <c r="H16" s="291"/>
      <c r="I16" s="200" t="str">
        <f t="shared" si="0"/>
        <v xml:space="preserve">  </v>
      </c>
    </row>
    <row r="17" spans="1:9" ht="20.100000000000001" customHeight="1" x14ac:dyDescent="0.25">
      <c r="A17" s="81"/>
      <c r="B17" s="288">
        <v>62</v>
      </c>
      <c r="C17" s="199" t="s">
        <v>593</v>
      </c>
      <c r="D17" s="289">
        <v>1008</v>
      </c>
      <c r="E17" s="377"/>
      <c r="F17" s="375"/>
      <c r="G17" s="377"/>
      <c r="H17" s="291"/>
      <c r="I17" s="200" t="str">
        <f t="shared" si="0"/>
        <v xml:space="preserve">  </v>
      </c>
    </row>
    <row r="18" spans="1:9" ht="20.100000000000001" customHeight="1" x14ac:dyDescent="0.25">
      <c r="A18" s="81"/>
      <c r="B18" s="288">
        <v>630</v>
      </c>
      <c r="C18" s="199" t="s">
        <v>594</v>
      </c>
      <c r="D18" s="289">
        <v>1009</v>
      </c>
      <c r="E18" s="377"/>
      <c r="F18" s="375">
        <v>300</v>
      </c>
      <c r="G18" s="377">
        <v>75</v>
      </c>
      <c r="H18" s="291"/>
      <c r="I18" s="200">
        <f t="shared" si="0"/>
        <v>0</v>
      </c>
    </row>
    <row r="19" spans="1:9" ht="20.100000000000001" customHeight="1" x14ac:dyDescent="0.25">
      <c r="A19" s="81"/>
      <c r="B19" s="288">
        <v>631</v>
      </c>
      <c r="C19" s="199" t="s">
        <v>595</v>
      </c>
      <c r="D19" s="289">
        <v>1010</v>
      </c>
      <c r="E19" s="377">
        <v>135</v>
      </c>
      <c r="F19" s="375">
        <v>380</v>
      </c>
      <c r="G19" s="377">
        <v>92</v>
      </c>
      <c r="H19" s="291"/>
      <c r="I19" s="200">
        <f t="shared" si="0"/>
        <v>0</v>
      </c>
    </row>
    <row r="20" spans="1:9" ht="20.100000000000001" customHeight="1" x14ac:dyDescent="0.25">
      <c r="A20" s="81"/>
      <c r="B20" s="288" t="s">
        <v>596</v>
      </c>
      <c r="C20" s="199" t="s">
        <v>597</v>
      </c>
      <c r="D20" s="289">
        <v>1011</v>
      </c>
      <c r="E20" s="377">
        <v>18118</v>
      </c>
      <c r="F20" s="375">
        <v>20000</v>
      </c>
      <c r="G20" s="377">
        <v>5000</v>
      </c>
      <c r="H20" s="291">
        <v>3142</v>
      </c>
      <c r="I20" s="200">
        <f t="shared" si="0"/>
        <v>0.62839999999999996</v>
      </c>
    </row>
    <row r="21" spans="1:9" ht="25.5" customHeight="1" x14ac:dyDescent="0.25">
      <c r="A21" s="81"/>
      <c r="B21" s="288" t="s">
        <v>598</v>
      </c>
      <c r="C21" s="199" t="s">
        <v>599</v>
      </c>
      <c r="D21" s="289">
        <v>1012</v>
      </c>
      <c r="E21" s="377">
        <v>378</v>
      </c>
      <c r="F21" s="375">
        <v>3260</v>
      </c>
      <c r="G21" s="377">
        <v>650</v>
      </c>
      <c r="H21" s="291"/>
      <c r="I21" s="200">
        <f t="shared" si="0"/>
        <v>0</v>
      </c>
    </row>
    <row r="22" spans="1:9" ht="20.100000000000001" customHeight="1" x14ac:dyDescent="0.25">
      <c r="A22" s="81"/>
      <c r="B22" s="295"/>
      <c r="C22" s="296" t="s">
        <v>600</v>
      </c>
      <c r="D22" s="297">
        <v>1013</v>
      </c>
      <c r="E22" s="375">
        <f>E23+E24+E25+E29+E30+E31+E32+E33</f>
        <v>629826</v>
      </c>
      <c r="F22" s="375">
        <v>719400</v>
      </c>
      <c r="G22" s="377">
        <v>180475</v>
      </c>
      <c r="H22" s="298">
        <v>151849</v>
      </c>
      <c r="I22" s="299">
        <f t="shared" si="0"/>
        <v>0.84138523341182991</v>
      </c>
    </row>
    <row r="23" spans="1:9" ht="20.100000000000001" customHeight="1" x14ac:dyDescent="0.25">
      <c r="A23" s="81"/>
      <c r="B23" s="288">
        <v>50</v>
      </c>
      <c r="C23" s="199" t="s">
        <v>601</v>
      </c>
      <c r="D23" s="289">
        <v>1014</v>
      </c>
      <c r="E23" s="377">
        <v>355</v>
      </c>
      <c r="F23" s="375">
        <v>900</v>
      </c>
      <c r="G23" s="377">
        <v>225</v>
      </c>
      <c r="H23" s="291">
        <v>148</v>
      </c>
      <c r="I23" s="200">
        <f t="shared" si="0"/>
        <v>0.65777777777777779</v>
      </c>
    </row>
    <row r="24" spans="1:9" ht="20.100000000000001" customHeight="1" x14ac:dyDescent="0.25">
      <c r="A24" s="81"/>
      <c r="B24" s="288">
        <v>51</v>
      </c>
      <c r="C24" s="199" t="s">
        <v>602</v>
      </c>
      <c r="D24" s="289">
        <v>1015</v>
      </c>
      <c r="E24" s="377">
        <v>96285</v>
      </c>
      <c r="F24" s="375">
        <v>130000</v>
      </c>
      <c r="G24" s="377">
        <v>32500</v>
      </c>
      <c r="H24" s="291">
        <v>14162</v>
      </c>
      <c r="I24" s="200">
        <f t="shared" si="0"/>
        <v>0.43575384615384616</v>
      </c>
    </row>
    <row r="25" spans="1:9" ht="25.5" customHeight="1" x14ac:dyDescent="0.25">
      <c r="A25" s="81"/>
      <c r="B25" s="288">
        <v>52</v>
      </c>
      <c r="C25" s="199" t="s">
        <v>603</v>
      </c>
      <c r="D25" s="289">
        <v>1016</v>
      </c>
      <c r="E25" s="375">
        <f>E26+E27+E28</f>
        <v>436859</v>
      </c>
      <c r="F25" s="375">
        <v>477500</v>
      </c>
      <c r="G25" s="377">
        <v>120000</v>
      </c>
      <c r="H25" s="291">
        <v>121844</v>
      </c>
      <c r="I25" s="200">
        <f t="shared" si="0"/>
        <v>1.0153666666666668</v>
      </c>
    </row>
    <row r="26" spans="1:9" ht="20.100000000000001" customHeight="1" x14ac:dyDescent="0.25">
      <c r="A26" s="81"/>
      <c r="B26" s="288">
        <v>520</v>
      </c>
      <c r="C26" s="199" t="s">
        <v>604</v>
      </c>
      <c r="D26" s="289">
        <v>1017</v>
      </c>
      <c r="E26" s="377">
        <v>362768</v>
      </c>
      <c r="F26" s="375">
        <v>406800</v>
      </c>
      <c r="G26" s="377">
        <v>102000</v>
      </c>
      <c r="H26" s="291">
        <v>100339</v>
      </c>
      <c r="I26" s="200">
        <f t="shared" si="0"/>
        <v>0.98371568627450978</v>
      </c>
    </row>
    <row r="27" spans="1:9" ht="20.100000000000001" customHeight="1" x14ac:dyDescent="0.25">
      <c r="A27" s="81"/>
      <c r="B27" s="288">
        <v>521</v>
      </c>
      <c r="C27" s="199" t="s">
        <v>605</v>
      </c>
      <c r="D27" s="289">
        <v>1018</v>
      </c>
      <c r="E27" s="377">
        <v>58309</v>
      </c>
      <c r="F27" s="375">
        <v>63700</v>
      </c>
      <c r="G27" s="377">
        <v>16250</v>
      </c>
      <c r="H27" s="291">
        <v>15202</v>
      </c>
      <c r="I27" s="200">
        <f t="shared" si="0"/>
        <v>0.93550769230769226</v>
      </c>
    </row>
    <row r="28" spans="1:9" ht="20.100000000000001" customHeight="1" x14ac:dyDescent="0.25">
      <c r="A28" s="81"/>
      <c r="B28" s="288" t="s">
        <v>606</v>
      </c>
      <c r="C28" s="199" t="s">
        <v>607</v>
      </c>
      <c r="D28" s="289">
        <v>1019</v>
      </c>
      <c r="E28" s="377">
        <v>15782</v>
      </c>
      <c r="F28" s="375">
        <v>7000</v>
      </c>
      <c r="G28" s="377">
        <v>1750</v>
      </c>
      <c r="H28" s="291">
        <v>6303</v>
      </c>
      <c r="I28" s="200">
        <f t="shared" si="0"/>
        <v>3.6017142857142859</v>
      </c>
    </row>
    <row r="29" spans="1:9" ht="20.100000000000001" customHeight="1" x14ac:dyDescent="0.25">
      <c r="A29" s="81"/>
      <c r="B29" s="288">
        <v>540</v>
      </c>
      <c r="C29" s="199" t="s">
        <v>608</v>
      </c>
      <c r="D29" s="289">
        <v>1020</v>
      </c>
      <c r="E29" s="377">
        <v>24866</v>
      </c>
      <c r="F29" s="375">
        <v>30000</v>
      </c>
      <c r="G29" s="377">
        <v>7500</v>
      </c>
      <c r="H29" s="291">
        <v>6150</v>
      </c>
      <c r="I29" s="200">
        <f t="shared" si="0"/>
        <v>0.82</v>
      </c>
    </row>
    <row r="30" spans="1:9" ht="25.5" customHeight="1" x14ac:dyDescent="0.25">
      <c r="A30" s="81"/>
      <c r="B30" s="288" t="s">
        <v>609</v>
      </c>
      <c r="C30" s="199" t="s">
        <v>610</v>
      </c>
      <c r="D30" s="289">
        <v>1021</v>
      </c>
      <c r="E30" s="377">
        <v>292</v>
      </c>
      <c r="F30" s="375">
        <v>1000</v>
      </c>
      <c r="G30" s="377">
        <v>250</v>
      </c>
      <c r="H30" s="291"/>
      <c r="I30" s="200">
        <f t="shared" si="0"/>
        <v>0</v>
      </c>
    </row>
    <row r="31" spans="1:9" ht="20.100000000000001" customHeight="1" x14ac:dyDescent="0.25">
      <c r="A31" s="81"/>
      <c r="B31" s="288">
        <v>53</v>
      </c>
      <c r="C31" s="199" t="s">
        <v>611</v>
      </c>
      <c r="D31" s="289">
        <v>1022</v>
      </c>
      <c r="E31" s="377">
        <v>9112</v>
      </c>
      <c r="F31" s="375">
        <v>30000</v>
      </c>
      <c r="G31" s="377">
        <v>7500</v>
      </c>
      <c r="H31" s="291">
        <v>2056</v>
      </c>
      <c r="I31" s="200">
        <f t="shared" si="0"/>
        <v>0.27413333333333334</v>
      </c>
    </row>
    <row r="32" spans="1:9" ht="20.100000000000001" customHeight="1" x14ac:dyDescent="0.25">
      <c r="A32" s="81"/>
      <c r="B32" s="288" t="s">
        <v>612</v>
      </c>
      <c r="C32" s="199" t="s">
        <v>613</v>
      </c>
      <c r="D32" s="289">
        <v>1023</v>
      </c>
      <c r="E32" s="377">
        <v>27468</v>
      </c>
      <c r="F32" s="375">
        <v>20000</v>
      </c>
      <c r="G32" s="377">
        <v>5000</v>
      </c>
      <c r="H32" s="291"/>
      <c r="I32" s="200">
        <f t="shared" si="0"/>
        <v>0</v>
      </c>
    </row>
    <row r="33" spans="1:9" ht="20.100000000000001" customHeight="1" x14ac:dyDescent="0.25">
      <c r="A33" s="81"/>
      <c r="B33" s="288">
        <v>55</v>
      </c>
      <c r="C33" s="199" t="s">
        <v>614</v>
      </c>
      <c r="D33" s="289">
        <v>1024</v>
      </c>
      <c r="E33" s="377">
        <v>34589</v>
      </c>
      <c r="F33" s="375">
        <v>30000</v>
      </c>
      <c r="G33" s="377">
        <v>7500</v>
      </c>
      <c r="H33" s="291">
        <v>7489</v>
      </c>
      <c r="I33" s="200">
        <f t="shared" si="0"/>
        <v>0.99853333333333338</v>
      </c>
    </row>
    <row r="34" spans="1:9" ht="20.100000000000001" customHeight="1" x14ac:dyDescent="0.25">
      <c r="A34" s="81"/>
      <c r="B34" s="295"/>
      <c r="C34" s="296" t="s">
        <v>615</v>
      </c>
      <c r="D34" s="297">
        <v>1025</v>
      </c>
      <c r="E34" s="375"/>
      <c r="F34" s="375">
        <v>20995</v>
      </c>
      <c r="G34" s="377"/>
      <c r="H34" s="298"/>
      <c r="I34" s="299" t="str">
        <f t="shared" si="0"/>
        <v xml:space="preserve">  </v>
      </c>
    </row>
    <row r="35" spans="1:9" ht="20.100000000000001" customHeight="1" x14ac:dyDescent="0.25">
      <c r="A35" s="81"/>
      <c r="B35" s="295"/>
      <c r="C35" s="296" t="s">
        <v>616</v>
      </c>
      <c r="D35" s="297">
        <v>1026</v>
      </c>
      <c r="E35" s="377">
        <v>12791</v>
      </c>
      <c r="F35" s="375"/>
      <c r="G35" s="377">
        <v>475</v>
      </c>
      <c r="H35" s="298">
        <v>30068</v>
      </c>
      <c r="I35" s="299">
        <f t="shared" si="0"/>
        <v>63.301052631578948</v>
      </c>
    </row>
    <row r="36" spans="1:9" ht="20.100000000000001" customHeight="1" x14ac:dyDescent="0.25">
      <c r="A36" s="81"/>
      <c r="B36" s="539"/>
      <c r="C36" s="300" t="s">
        <v>617</v>
      </c>
      <c r="D36" s="540">
        <v>1027</v>
      </c>
      <c r="E36" s="541">
        <f>E38+E39+E40+E41</f>
        <v>23546</v>
      </c>
      <c r="F36" s="541">
        <v>25208</v>
      </c>
      <c r="G36" s="523">
        <v>6302</v>
      </c>
      <c r="H36" s="525">
        <v>5793</v>
      </c>
      <c r="I36" s="527">
        <f t="shared" si="0"/>
        <v>0.91923198984449384</v>
      </c>
    </row>
    <row r="37" spans="1:9" ht="14.25" customHeight="1" x14ac:dyDescent="0.25">
      <c r="A37" s="81"/>
      <c r="B37" s="539"/>
      <c r="C37" s="294" t="s">
        <v>618</v>
      </c>
      <c r="D37" s="540"/>
      <c r="E37" s="542"/>
      <c r="F37" s="542"/>
      <c r="G37" s="524"/>
      <c r="H37" s="526"/>
      <c r="I37" s="528" t="str">
        <f t="shared" si="0"/>
        <v xml:space="preserve">  </v>
      </c>
    </row>
    <row r="38" spans="1:9" ht="24" customHeight="1" x14ac:dyDescent="0.25">
      <c r="A38" s="81"/>
      <c r="B38" s="288" t="s">
        <v>619</v>
      </c>
      <c r="C38" s="199" t="s">
        <v>620</v>
      </c>
      <c r="D38" s="289">
        <v>1028</v>
      </c>
      <c r="E38" s="377"/>
      <c r="F38" s="375">
        <v>25000</v>
      </c>
      <c r="G38" s="377">
        <v>6250</v>
      </c>
      <c r="H38" s="291"/>
      <c r="I38" s="200">
        <f t="shared" si="0"/>
        <v>0</v>
      </c>
    </row>
    <row r="39" spans="1:9" ht="20.100000000000001" customHeight="1" x14ac:dyDescent="0.25">
      <c r="A39" s="81"/>
      <c r="B39" s="288">
        <v>662</v>
      </c>
      <c r="C39" s="199" t="s">
        <v>621</v>
      </c>
      <c r="D39" s="289">
        <v>1029</v>
      </c>
      <c r="E39" s="377">
        <v>22998</v>
      </c>
      <c r="F39" s="375">
        <v>200</v>
      </c>
      <c r="G39" s="377">
        <v>50</v>
      </c>
      <c r="H39" s="291">
        <v>5793</v>
      </c>
      <c r="I39" s="200">
        <f t="shared" si="0"/>
        <v>115.86</v>
      </c>
    </row>
    <row r="40" spans="1:9" ht="20.100000000000001" customHeight="1" x14ac:dyDescent="0.25">
      <c r="A40" s="81"/>
      <c r="B40" s="288" t="s">
        <v>126</v>
      </c>
      <c r="C40" s="199" t="s">
        <v>622</v>
      </c>
      <c r="D40" s="289">
        <v>1030</v>
      </c>
      <c r="E40" s="377">
        <v>548</v>
      </c>
      <c r="F40" s="375">
        <v>8</v>
      </c>
      <c r="G40" s="377">
        <v>2</v>
      </c>
      <c r="H40" s="291"/>
      <c r="I40" s="200">
        <f t="shared" si="0"/>
        <v>0</v>
      </c>
    </row>
    <row r="41" spans="1:9" ht="20.100000000000001" customHeight="1" x14ac:dyDescent="0.25">
      <c r="A41" s="81"/>
      <c r="B41" s="288" t="s">
        <v>623</v>
      </c>
      <c r="C41" s="199" t="s">
        <v>624</v>
      </c>
      <c r="D41" s="289">
        <v>1031</v>
      </c>
      <c r="E41" s="377"/>
      <c r="F41" s="375"/>
      <c r="G41" s="377"/>
      <c r="H41" s="291"/>
      <c r="I41" s="200" t="str">
        <f t="shared" si="0"/>
        <v xml:space="preserve">  </v>
      </c>
    </row>
    <row r="42" spans="1:9" ht="20.100000000000001" customHeight="1" x14ac:dyDescent="0.25">
      <c r="A42" s="81"/>
      <c r="B42" s="539"/>
      <c r="C42" s="300" t="s">
        <v>625</v>
      </c>
      <c r="D42" s="540">
        <v>1032</v>
      </c>
      <c r="E42" s="541">
        <v>21432</v>
      </c>
      <c r="F42" s="541">
        <v>30030</v>
      </c>
      <c r="G42" s="523">
        <v>7506</v>
      </c>
      <c r="H42" s="529">
        <v>2755</v>
      </c>
      <c r="I42" s="527">
        <f t="shared" si="0"/>
        <v>0.36703970157207566</v>
      </c>
    </row>
    <row r="43" spans="1:9" ht="20.100000000000001" customHeight="1" x14ac:dyDescent="0.25">
      <c r="A43" s="81"/>
      <c r="B43" s="539"/>
      <c r="C43" s="294" t="s">
        <v>626</v>
      </c>
      <c r="D43" s="540"/>
      <c r="E43" s="542"/>
      <c r="F43" s="542"/>
      <c r="G43" s="524"/>
      <c r="H43" s="530"/>
      <c r="I43" s="528" t="str">
        <f t="shared" si="0"/>
        <v xml:space="preserve">  </v>
      </c>
    </row>
    <row r="44" spans="1:9" ht="27.75" customHeight="1" x14ac:dyDescent="0.25">
      <c r="A44" s="81"/>
      <c r="B44" s="288" t="s">
        <v>627</v>
      </c>
      <c r="C44" s="199" t="s">
        <v>628</v>
      </c>
      <c r="D44" s="289">
        <v>1033</v>
      </c>
      <c r="E44" s="377"/>
      <c r="F44" s="375"/>
      <c r="G44" s="377"/>
      <c r="H44" s="291"/>
      <c r="I44" s="200" t="str">
        <f t="shared" si="0"/>
        <v xml:space="preserve">  </v>
      </c>
    </row>
    <row r="45" spans="1:9" ht="20.100000000000001" customHeight="1" x14ac:dyDescent="0.25">
      <c r="A45" s="81"/>
      <c r="B45" s="288">
        <v>562</v>
      </c>
      <c r="C45" s="199" t="s">
        <v>629</v>
      </c>
      <c r="D45" s="289">
        <v>1034</v>
      </c>
      <c r="E45" s="377">
        <v>20559</v>
      </c>
      <c r="F45" s="375">
        <v>30000</v>
      </c>
      <c r="G45" s="377">
        <v>7500</v>
      </c>
      <c r="H45" s="291">
        <v>2755</v>
      </c>
      <c r="I45" s="200">
        <f t="shared" si="0"/>
        <v>0.36733333333333335</v>
      </c>
    </row>
    <row r="46" spans="1:9" ht="20.100000000000001" customHeight="1" x14ac:dyDescent="0.25">
      <c r="A46" s="81"/>
      <c r="B46" s="288" t="s">
        <v>127</v>
      </c>
      <c r="C46" s="199" t="s">
        <v>630</v>
      </c>
      <c r="D46" s="289">
        <v>1035</v>
      </c>
      <c r="E46" s="377">
        <v>21</v>
      </c>
      <c r="F46" s="375">
        <v>15</v>
      </c>
      <c r="G46" s="377">
        <v>3</v>
      </c>
      <c r="H46" s="291"/>
      <c r="I46" s="200">
        <f t="shared" si="0"/>
        <v>0</v>
      </c>
    </row>
    <row r="47" spans="1:9" ht="20.100000000000001" customHeight="1" x14ac:dyDescent="0.25">
      <c r="A47" s="81"/>
      <c r="B47" s="288" t="s">
        <v>631</v>
      </c>
      <c r="C47" s="199" t="s">
        <v>632</v>
      </c>
      <c r="D47" s="289">
        <v>1036</v>
      </c>
      <c r="E47" s="377">
        <v>852</v>
      </c>
      <c r="F47" s="375">
        <v>15</v>
      </c>
      <c r="G47" s="377">
        <v>3</v>
      </c>
      <c r="H47" s="291"/>
      <c r="I47" s="200">
        <f t="shared" si="0"/>
        <v>0</v>
      </c>
    </row>
    <row r="48" spans="1:9" ht="20.100000000000001" customHeight="1" x14ac:dyDescent="0.25">
      <c r="A48" s="81"/>
      <c r="B48" s="288"/>
      <c r="C48" s="190" t="s">
        <v>633</v>
      </c>
      <c r="D48" s="289">
        <v>1037</v>
      </c>
      <c r="E48" s="377">
        <f>E36-E42</f>
        <v>2114</v>
      </c>
      <c r="F48" s="375"/>
      <c r="G48" s="377"/>
      <c r="H48" s="291">
        <v>3038</v>
      </c>
      <c r="I48" s="200" t="str">
        <f t="shared" si="0"/>
        <v xml:space="preserve">  </v>
      </c>
    </row>
    <row r="49" spans="1:9" ht="20.100000000000001" customHeight="1" x14ac:dyDescent="0.25">
      <c r="A49" s="81"/>
      <c r="B49" s="288"/>
      <c r="C49" s="190" t="s">
        <v>634</v>
      </c>
      <c r="D49" s="289">
        <v>1038</v>
      </c>
      <c r="E49" s="375"/>
      <c r="F49" s="375">
        <v>4822</v>
      </c>
      <c r="G49" s="377">
        <v>1204</v>
      </c>
      <c r="H49" s="291"/>
      <c r="I49" s="200">
        <f t="shared" si="0"/>
        <v>0</v>
      </c>
    </row>
    <row r="50" spans="1:9" ht="34.5" customHeight="1" x14ac:dyDescent="0.25">
      <c r="A50" s="81"/>
      <c r="B50" s="288" t="s">
        <v>635</v>
      </c>
      <c r="C50" s="190" t="s">
        <v>636</v>
      </c>
      <c r="D50" s="289">
        <v>1039</v>
      </c>
      <c r="E50" s="377">
        <v>105431</v>
      </c>
      <c r="F50" s="375">
        <v>60000</v>
      </c>
      <c r="G50" s="377">
        <v>15000</v>
      </c>
      <c r="H50" s="291"/>
      <c r="I50" s="200">
        <f t="shared" si="0"/>
        <v>0</v>
      </c>
    </row>
    <row r="51" spans="1:9" ht="35.25" customHeight="1" x14ac:dyDescent="0.25">
      <c r="A51" s="81"/>
      <c r="B51" s="288" t="s">
        <v>637</v>
      </c>
      <c r="C51" s="190" t="s">
        <v>638</v>
      </c>
      <c r="D51" s="289">
        <v>1040</v>
      </c>
      <c r="E51" s="377">
        <v>91938</v>
      </c>
      <c r="F51" s="375">
        <v>70000</v>
      </c>
      <c r="G51" s="377">
        <v>17025</v>
      </c>
      <c r="H51" s="291"/>
      <c r="I51" s="200">
        <f t="shared" si="0"/>
        <v>0</v>
      </c>
    </row>
    <row r="52" spans="1:9" ht="20.100000000000001" customHeight="1" x14ac:dyDescent="0.25">
      <c r="A52" s="81"/>
      <c r="B52" s="295">
        <v>67</v>
      </c>
      <c r="C52" s="296" t="s">
        <v>639</v>
      </c>
      <c r="D52" s="297">
        <v>1041</v>
      </c>
      <c r="E52" s="377">
        <v>7318</v>
      </c>
      <c r="F52" s="375">
        <v>14000</v>
      </c>
      <c r="G52" s="377">
        <v>3500</v>
      </c>
      <c r="H52" s="298">
        <v>616</v>
      </c>
      <c r="I52" s="299">
        <f t="shared" si="0"/>
        <v>0.17599999999999999</v>
      </c>
    </row>
    <row r="53" spans="1:9" ht="20.100000000000001" customHeight="1" x14ac:dyDescent="0.25">
      <c r="A53" s="81"/>
      <c r="B53" s="295">
        <v>57</v>
      </c>
      <c r="C53" s="296" t="s">
        <v>640</v>
      </c>
      <c r="D53" s="297">
        <v>1042</v>
      </c>
      <c r="E53" s="377">
        <v>1605</v>
      </c>
      <c r="F53" s="375">
        <v>10000</v>
      </c>
      <c r="G53" s="377">
        <v>2500</v>
      </c>
      <c r="H53" s="298">
        <v>185</v>
      </c>
      <c r="I53" s="299">
        <f t="shared" si="0"/>
        <v>7.3999999999999996E-2</v>
      </c>
    </row>
    <row r="54" spans="1:9" ht="20.100000000000001" customHeight="1" x14ac:dyDescent="0.25">
      <c r="A54" s="81"/>
      <c r="B54" s="539"/>
      <c r="C54" s="300" t="s">
        <v>641</v>
      </c>
      <c r="D54" s="540">
        <v>1043</v>
      </c>
      <c r="E54" s="541">
        <f>E9+E36+E50+E52</f>
        <v>753330</v>
      </c>
      <c r="F54" s="541">
        <v>839603</v>
      </c>
      <c r="G54" s="523">
        <v>204802</v>
      </c>
      <c r="H54" s="525">
        <v>128190</v>
      </c>
      <c r="I54" s="527">
        <f t="shared" si="0"/>
        <v>0.62592162185916156</v>
      </c>
    </row>
    <row r="55" spans="1:9" ht="12" customHeight="1" x14ac:dyDescent="0.25">
      <c r="A55" s="81"/>
      <c r="B55" s="539"/>
      <c r="C55" s="294" t="s">
        <v>642</v>
      </c>
      <c r="D55" s="540"/>
      <c r="E55" s="542"/>
      <c r="F55" s="542"/>
      <c r="G55" s="524"/>
      <c r="H55" s="526"/>
      <c r="I55" s="528" t="str">
        <f t="shared" si="0"/>
        <v xml:space="preserve">  </v>
      </c>
    </row>
    <row r="56" spans="1:9" ht="20.100000000000001" customHeight="1" x14ac:dyDescent="0.25">
      <c r="A56" s="81"/>
      <c r="B56" s="539"/>
      <c r="C56" s="300" t="s">
        <v>643</v>
      </c>
      <c r="D56" s="540">
        <v>1044</v>
      </c>
      <c r="E56" s="541">
        <f>E22+E42+E51+E53</f>
        <v>744801</v>
      </c>
      <c r="F56" s="541">
        <v>829430</v>
      </c>
      <c r="G56" s="523">
        <v>207506</v>
      </c>
      <c r="H56" s="525">
        <v>154789</v>
      </c>
      <c r="I56" s="527">
        <f t="shared" si="0"/>
        <v>0.74594951471282755</v>
      </c>
    </row>
    <row r="57" spans="1:9" ht="13.5" customHeight="1" x14ac:dyDescent="0.25">
      <c r="A57" s="81"/>
      <c r="B57" s="539"/>
      <c r="C57" s="294" t="s">
        <v>644</v>
      </c>
      <c r="D57" s="540"/>
      <c r="E57" s="542"/>
      <c r="F57" s="542"/>
      <c r="G57" s="524"/>
      <c r="H57" s="526"/>
      <c r="I57" s="528" t="str">
        <f t="shared" si="0"/>
        <v xml:space="preserve">  </v>
      </c>
    </row>
    <row r="58" spans="1:9" ht="20.100000000000001" customHeight="1" x14ac:dyDescent="0.25">
      <c r="A58" s="81"/>
      <c r="B58" s="288"/>
      <c r="C58" s="190" t="s">
        <v>645</v>
      </c>
      <c r="D58" s="289">
        <v>1045</v>
      </c>
      <c r="E58" s="375">
        <f>E54-E56</f>
        <v>8529</v>
      </c>
      <c r="F58" s="375">
        <v>10173</v>
      </c>
      <c r="G58" s="377"/>
      <c r="H58" s="291"/>
      <c r="I58" s="200" t="str">
        <f t="shared" si="0"/>
        <v xml:space="preserve">  </v>
      </c>
    </row>
    <row r="59" spans="1:9" ht="20.100000000000001" customHeight="1" x14ac:dyDescent="0.25">
      <c r="A59" s="81"/>
      <c r="B59" s="288"/>
      <c r="C59" s="190" t="s">
        <v>646</v>
      </c>
      <c r="D59" s="289">
        <v>1046</v>
      </c>
      <c r="E59" s="377"/>
      <c r="F59" s="375"/>
      <c r="G59" s="377">
        <v>2704</v>
      </c>
      <c r="H59" s="291">
        <v>26599</v>
      </c>
      <c r="I59" s="200">
        <f t="shared" si="0"/>
        <v>9.8369082840236679</v>
      </c>
    </row>
    <row r="60" spans="1:9" ht="41.25" customHeight="1" x14ac:dyDescent="0.25">
      <c r="A60" s="81"/>
      <c r="B60" s="288" t="s">
        <v>92</v>
      </c>
      <c r="C60" s="190" t="s">
        <v>647</v>
      </c>
      <c r="D60" s="289">
        <v>1047</v>
      </c>
      <c r="E60" s="377"/>
      <c r="F60" s="375"/>
      <c r="G60" s="377"/>
      <c r="H60" s="291"/>
      <c r="I60" s="200" t="str">
        <f t="shared" si="0"/>
        <v xml:space="preserve">  </v>
      </c>
    </row>
    <row r="61" spans="1:9" ht="45" customHeight="1" x14ac:dyDescent="0.25">
      <c r="A61" s="81"/>
      <c r="B61" s="288" t="s">
        <v>648</v>
      </c>
      <c r="C61" s="190" t="s">
        <v>649</v>
      </c>
      <c r="D61" s="289">
        <v>1048</v>
      </c>
      <c r="E61" s="377">
        <v>1223</v>
      </c>
      <c r="F61" s="375">
        <v>2000</v>
      </c>
      <c r="G61" s="377">
        <v>500</v>
      </c>
      <c r="H61" s="291">
        <v>77</v>
      </c>
      <c r="I61" s="200">
        <f t="shared" si="0"/>
        <v>0.154</v>
      </c>
    </row>
    <row r="62" spans="1:9" ht="20.100000000000001" customHeight="1" x14ac:dyDescent="0.25">
      <c r="A62" s="81"/>
      <c r="B62" s="543"/>
      <c r="C62" s="195" t="s">
        <v>650</v>
      </c>
      <c r="D62" s="544">
        <v>1049</v>
      </c>
      <c r="E62" s="541">
        <f>E58-E59+E60-E61</f>
        <v>7306</v>
      </c>
      <c r="F62" s="541">
        <v>8173</v>
      </c>
      <c r="G62" s="523"/>
      <c r="H62" s="537"/>
      <c r="I62" s="533" t="str">
        <f t="shared" si="0"/>
        <v xml:space="preserve">  </v>
      </c>
    </row>
    <row r="63" spans="1:9" ht="12.75" customHeight="1" x14ac:dyDescent="0.25">
      <c r="A63" s="81"/>
      <c r="B63" s="543"/>
      <c r="C63" s="196" t="s">
        <v>671</v>
      </c>
      <c r="D63" s="544"/>
      <c r="E63" s="542"/>
      <c r="F63" s="542"/>
      <c r="G63" s="524"/>
      <c r="H63" s="538"/>
      <c r="I63" s="534" t="str">
        <f t="shared" si="0"/>
        <v xml:space="preserve">  </v>
      </c>
    </row>
    <row r="64" spans="1:9" ht="20.100000000000001" customHeight="1" x14ac:dyDescent="0.25">
      <c r="A64" s="81"/>
      <c r="B64" s="543"/>
      <c r="C64" s="195" t="s">
        <v>651</v>
      </c>
      <c r="D64" s="544">
        <v>1050</v>
      </c>
      <c r="E64" s="523"/>
      <c r="F64" s="541"/>
      <c r="G64" s="523">
        <v>3204</v>
      </c>
      <c r="H64" s="535">
        <v>26676</v>
      </c>
      <c r="I64" s="531">
        <f t="shared" si="0"/>
        <v>8.3258426966292127</v>
      </c>
    </row>
    <row r="65" spans="1:9" ht="14.25" customHeight="1" x14ac:dyDescent="0.25">
      <c r="A65" s="81"/>
      <c r="B65" s="543"/>
      <c r="C65" s="196" t="s">
        <v>652</v>
      </c>
      <c r="D65" s="544"/>
      <c r="E65" s="524"/>
      <c r="F65" s="542"/>
      <c r="G65" s="524"/>
      <c r="H65" s="536"/>
      <c r="I65" s="532" t="str">
        <f t="shared" si="0"/>
        <v xml:space="preserve">  </v>
      </c>
    </row>
    <row r="66" spans="1:9" ht="20.100000000000001" customHeight="1" x14ac:dyDescent="0.25">
      <c r="A66" s="81"/>
      <c r="B66" s="288"/>
      <c r="C66" s="190" t="s">
        <v>653</v>
      </c>
      <c r="D66" s="289"/>
      <c r="E66" s="377"/>
      <c r="F66" s="375"/>
      <c r="G66" s="377"/>
      <c r="H66" s="291"/>
      <c r="I66" s="200" t="str">
        <f t="shared" si="0"/>
        <v xml:space="preserve">  </v>
      </c>
    </row>
    <row r="67" spans="1:9" ht="20.100000000000001" customHeight="1" x14ac:dyDescent="0.25">
      <c r="A67" s="81"/>
      <c r="B67" s="288">
        <v>721</v>
      </c>
      <c r="C67" s="199" t="s">
        <v>654</v>
      </c>
      <c r="D67" s="289">
        <v>1051</v>
      </c>
      <c r="E67" s="377">
        <v>3786</v>
      </c>
      <c r="F67" s="375">
        <v>3000</v>
      </c>
      <c r="G67" s="377">
        <v>750</v>
      </c>
      <c r="H67" s="291"/>
      <c r="I67" s="200">
        <f t="shared" si="0"/>
        <v>0</v>
      </c>
    </row>
    <row r="68" spans="1:9" ht="20.100000000000001" customHeight="1" x14ac:dyDescent="0.25">
      <c r="A68" s="81"/>
      <c r="B68" s="288" t="s">
        <v>655</v>
      </c>
      <c r="C68" s="199" t="s">
        <v>656</v>
      </c>
      <c r="D68" s="289">
        <v>1052</v>
      </c>
      <c r="E68" s="377">
        <v>2469</v>
      </c>
      <c r="F68" s="375">
        <v>3000</v>
      </c>
      <c r="G68" s="377">
        <v>750</v>
      </c>
      <c r="H68" s="291"/>
      <c r="I68" s="200">
        <f t="shared" si="0"/>
        <v>0</v>
      </c>
    </row>
    <row r="69" spans="1:9" ht="20.100000000000001" customHeight="1" x14ac:dyDescent="0.25">
      <c r="A69" s="81"/>
      <c r="B69" s="288" t="s">
        <v>657</v>
      </c>
      <c r="C69" s="199" t="s">
        <v>658</v>
      </c>
      <c r="D69" s="289">
        <v>1053</v>
      </c>
      <c r="E69" s="377"/>
      <c r="F69" s="375"/>
      <c r="G69" s="377"/>
      <c r="H69" s="291"/>
      <c r="I69" s="200" t="str">
        <f t="shared" si="0"/>
        <v xml:space="preserve">  </v>
      </c>
    </row>
    <row r="70" spans="1:9" ht="20.100000000000001" customHeight="1" x14ac:dyDescent="0.25">
      <c r="A70" s="81"/>
      <c r="B70" s="288">
        <v>723</v>
      </c>
      <c r="C70" s="190" t="s">
        <v>659</v>
      </c>
      <c r="D70" s="289">
        <v>1054</v>
      </c>
      <c r="E70" s="377"/>
      <c r="F70" s="375"/>
      <c r="G70" s="377"/>
      <c r="H70" s="291"/>
      <c r="I70" s="200" t="str">
        <f t="shared" si="0"/>
        <v xml:space="preserve">  </v>
      </c>
    </row>
    <row r="71" spans="1:9" ht="20.100000000000001" customHeight="1" x14ac:dyDescent="0.25">
      <c r="A71" s="81"/>
      <c r="B71" s="539"/>
      <c r="C71" s="300" t="s">
        <v>660</v>
      </c>
      <c r="D71" s="540">
        <v>1055</v>
      </c>
      <c r="E71" s="541">
        <f>E62-E64-E67-E68+E69-E70</f>
        <v>1051</v>
      </c>
      <c r="F71" s="541">
        <v>2173</v>
      </c>
      <c r="G71" s="523"/>
      <c r="H71" s="525"/>
      <c r="I71" s="527" t="str">
        <f t="shared" si="0"/>
        <v xml:space="preserve">  </v>
      </c>
    </row>
    <row r="72" spans="1:9" ht="14.25" customHeight="1" x14ac:dyDescent="0.25">
      <c r="A72" s="81"/>
      <c r="B72" s="539"/>
      <c r="C72" s="294" t="s">
        <v>661</v>
      </c>
      <c r="D72" s="540"/>
      <c r="E72" s="542"/>
      <c r="F72" s="542"/>
      <c r="G72" s="524"/>
      <c r="H72" s="526"/>
      <c r="I72" s="528" t="str">
        <f t="shared" si="0"/>
        <v xml:space="preserve">  </v>
      </c>
    </row>
    <row r="73" spans="1:9" ht="20.100000000000001" customHeight="1" x14ac:dyDescent="0.25">
      <c r="A73" s="81"/>
      <c r="B73" s="539"/>
      <c r="C73" s="300" t="s">
        <v>662</v>
      </c>
      <c r="D73" s="540">
        <v>1056</v>
      </c>
      <c r="E73" s="523"/>
      <c r="F73" s="541"/>
      <c r="G73" s="523">
        <v>4704</v>
      </c>
      <c r="H73" s="525">
        <v>26676</v>
      </c>
      <c r="I73" s="527">
        <f t="shared" si="0"/>
        <v>5.670918367346939</v>
      </c>
    </row>
    <row r="74" spans="1:9" ht="14.25" customHeight="1" x14ac:dyDescent="0.25">
      <c r="A74" s="81"/>
      <c r="B74" s="539"/>
      <c r="C74" s="294" t="s">
        <v>663</v>
      </c>
      <c r="D74" s="540"/>
      <c r="E74" s="524"/>
      <c r="F74" s="542"/>
      <c r="G74" s="524"/>
      <c r="H74" s="526"/>
      <c r="I74" s="528" t="str">
        <f t="shared" si="0"/>
        <v xml:space="preserve">  </v>
      </c>
    </row>
    <row r="75" spans="1:9" ht="20.100000000000001" customHeight="1" x14ac:dyDescent="0.25">
      <c r="A75" s="81"/>
      <c r="B75" s="288"/>
      <c r="C75" s="199" t="s">
        <v>664</v>
      </c>
      <c r="D75" s="289">
        <v>1057</v>
      </c>
      <c r="E75" s="377"/>
      <c r="F75" s="375"/>
      <c r="G75" s="377"/>
      <c r="H75" s="291"/>
      <c r="I75" s="200" t="str">
        <f t="shared" ref="I75:I81" si="1">IFERROR(H75/G75,"  ")</f>
        <v xml:space="preserve">  </v>
      </c>
    </row>
    <row r="76" spans="1:9" ht="20.100000000000001" customHeight="1" x14ac:dyDescent="0.25">
      <c r="A76" s="81"/>
      <c r="B76" s="288"/>
      <c r="C76" s="199" t="s">
        <v>665</v>
      </c>
      <c r="D76" s="289">
        <v>1058</v>
      </c>
      <c r="E76" s="377"/>
      <c r="F76" s="375"/>
      <c r="G76" s="377"/>
      <c r="H76" s="291"/>
      <c r="I76" s="200" t="str">
        <f t="shared" si="1"/>
        <v xml:space="preserve">  </v>
      </c>
    </row>
    <row r="77" spans="1:9" ht="20.100000000000001" customHeight="1" x14ac:dyDescent="0.25">
      <c r="A77" s="81"/>
      <c r="B77" s="288"/>
      <c r="C77" s="199" t="s">
        <v>666</v>
      </c>
      <c r="D77" s="289">
        <v>1059</v>
      </c>
      <c r="E77" s="377"/>
      <c r="F77" s="375"/>
      <c r="G77" s="377"/>
      <c r="H77" s="291"/>
      <c r="I77" s="200" t="str">
        <f t="shared" si="1"/>
        <v xml:space="preserve">  </v>
      </c>
    </row>
    <row r="78" spans="1:9" ht="20.100000000000001" customHeight="1" x14ac:dyDescent="0.25">
      <c r="A78" s="81"/>
      <c r="B78" s="288"/>
      <c r="C78" s="199" t="s">
        <v>667</v>
      </c>
      <c r="D78" s="289">
        <v>1060</v>
      </c>
      <c r="E78" s="377"/>
      <c r="F78" s="375"/>
      <c r="G78" s="377"/>
      <c r="H78" s="291"/>
      <c r="I78" s="200" t="str">
        <f t="shared" si="1"/>
        <v xml:space="preserve">  </v>
      </c>
    </row>
    <row r="79" spans="1:9" ht="20.100000000000001" customHeight="1" x14ac:dyDescent="0.25">
      <c r="A79" s="81"/>
      <c r="B79" s="288"/>
      <c r="C79" s="199" t="s">
        <v>668</v>
      </c>
      <c r="D79" s="289"/>
      <c r="E79" s="377"/>
      <c r="F79" s="375"/>
      <c r="G79" s="377"/>
      <c r="H79" s="291"/>
      <c r="I79" s="200" t="str">
        <f t="shared" si="1"/>
        <v xml:space="preserve">  </v>
      </c>
    </row>
    <row r="80" spans="1:9" ht="20.100000000000001" customHeight="1" x14ac:dyDescent="0.25">
      <c r="A80" s="81"/>
      <c r="B80" s="288"/>
      <c r="C80" s="199" t="s">
        <v>669</v>
      </c>
      <c r="D80" s="289">
        <v>1061</v>
      </c>
      <c r="E80" s="377"/>
      <c r="F80" s="375"/>
      <c r="G80" s="377"/>
      <c r="H80" s="291"/>
      <c r="I80" s="200" t="str">
        <f t="shared" si="1"/>
        <v xml:space="preserve">  </v>
      </c>
    </row>
    <row r="81" spans="1:9" ht="20.100000000000001" customHeight="1" thickBot="1" x14ac:dyDescent="0.3">
      <c r="A81" s="81"/>
      <c r="B81" s="208"/>
      <c r="C81" s="290" t="s">
        <v>670</v>
      </c>
      <c r="D81" s="287">
        <v>1062</v>
      </c>
      <c r="E81" s="378"/>
      <c r="F81" s="376"/>
      <c r="G81" s="378"/>
      <c r="H81" s="292"/>
      <c r="I81" s="206" t="str">
        <f t="shared" si="1"/>
        <v xml:space="preserve">  </v>
      </c>
    </row>
    <row r="82" spans="1:9" x14ac:dyDescent="0.25">
      <c r="B82" s="221"/>
      <c r="G82" s="13"/>
      <c r="H82" s="13"/>
      <c r="I82" s="13"/>
    </row>
    <row r="83" spans="1:9" x14ac:dyDescent="0.25">
      <c r="B83" s="177" t="s">
        <v>577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6"/>
  <sheetViews>
    <sheetView showGridLines="0" topLeftCell="G7" zoomScale="75" zoomScaleNormal="75" workbookViewId="0">
      <selection activeCell="V18" sqref="V18"/>
    </sheetView>
  </sheetViews>
  <sheetFormatPr defaultColWidth="9.140625"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67" t="s">
        <v>204</v>
      </c>
    </row>
    <row r="3" spans="1:22" x14ac:dyDescent="0.25">
      <c r="A3" s="8"/>
    </row>
    <row r="4" spans="1:22" ht="20.25" x14ac:dyDescent="0.3">
      <c r="A4" s="8"/>
      <c r="B4" s="689" t="s">
        <v>50</v>
      </c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731" t="s">
        <v>20</v>
      </c>
      <c r="C6" s="733" t="s">
        <v>21</v>
      </c>
      <c r="D6" s="735" t="s">
        <v>22</v>
      </c>
      <c r="E6" s="737" t="s">
        <v>200</v>
      </c>
      <c r="F6" s="737" t="s">
        <v>211</v>
      </c>
      <c r="G6" s="739" t="s">
        <v>797</v>
      </c>
      <c r="H6" s="739" t="s">
        <v>798</v>
      </c>
      <c r="I6" s="737" t="s">
        <v>234</v>
      </c>
      <c r="J6" s="737" t="s">
        <v>23</v>
      </c>
      <c r="K6" s="737" t="s">
        <v>235</v>
      </c>
      <c r="L6" s="737" t="s">
        <v>24</v>
      </c>
      <c r="M6" s="737" t="s">
        <v>25</v>
      </c>
      <c r="N6" s="737" t="s">
        <v>26</v>
      </c>
      <c r="O6" s="741" t="s">
        <v>52</v>
      </c>
      <c r="P6" s="742"/>
      <c r="Q6" s="742"/>
      <c r="R6" s="742"/>
      <c r="S6" s="742"/>
      <c r="T6" s="742"/>
      <c r="U6" s="742"/>
      <c r="V6" s="743"/>
    </row>
    <row r="7" spans="1:22" ht="48.75" customHeight="1" thickBot="1" x14ac:dyDescent="0.3">
      <c r="B7" s="732"/>
      <c r="C7" s="734"/>
      <c r="D7" s="736"/>
      <c r="E7" s="738"/>
      <c r="F7" s="738"/>
      <c r="G7" s="740"/>
      <c r="H7" s="740"/>
      <c r="I7" s="738"/>
      <c r="J7" s="738"/>
      <c r="K7" s="738"/>
      <c r="L7" s="738"/>
      <c r="M7" s="738"/>
      <c r="N7" s="738"/>
      <c r="O7" s="142" t="s">
        <v>27</v>
      </c>
      <c r="P7" s="142" t="s">
        <v>28</v>
      </c>
      <c r="Q7" s="142" t="s">
        <v>29</v>
      </c>
      <c r="R7" s="142" t="s">
        <v>30</v>
      </c>
      <c r="S7" s="142" t="s">
        <v>31</v>
      </c>
      <c r="T7" s="142" t="s">
        <v>32</v>
      </c>
      <c r="U7" s="142" t="s">
        <v>33</v>
      </c>
      <c r="V7" s="82" t="s">
        <v>34</v>
      </c>
    </row>
    <row r="8" spans="1:22" ht="24.95" customHeight="1" x14ac:dyDescent="0.25">
      <c r="B8" s="84" t="s">
        <v>51</v>
      </c>
      <c r="C8" s="85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3"/>
    </row>
    <row r="9" spans="1:22" ht="24.95" customHeight="1" x14ac:dyDescent="0.25">
      <c r="B9" s="391" t="s">
        <v>821</v>
      </c>
      <c r="C9" s="15" t="s">
        <v>737</v>
      </c>
      <c r="D9" s="15" t="s">
        <v>732</v>
      </c>
      <c r="E9" s="394">
        <v>37000000</v>
      </c>
      <c r="F9" s="15"/>
      <c r="G9" s="394">
        <v>27594237</v>
      </c>
      <c r="H9" s="394">
        <v>27594237</v>
      </c>
      <c r="I9" s="15">
        <v>2022</v>
      </c>
      <c r="J9" s="397" t="s">
        <v>741</v>
      </c>
      <c r="K9" s="15"/>
      <c r="L9" s="470">
        <v>44719</v>
      </c>
      <c r="M9" s="402">
        <v>6.7199999999999996E-2</v>
      </c>
      <c r="N9" s="15">
        <v>12</v>
      </c>
      <c r="O9" s="394">
        <v>3083333</v>
      </c>
      <c r="P9" s="394">
        <v>3083333</v>
      </c>
      <c r="Q9" s="394">
        <v>3083333</v>
      </c>
      <c r="R9" s="394">
        <v>3083333</v>
      </c>
      <c r="S9" s="394">
        <v>350029</v>
      </c>
      <c r="T9" s="394">
        <v>320627</v>
      </c>
      <c r="U9" s="394">
        <v>283775</v>
      </c>
      <c r="V9" s="403">
        <v>244528</v>
      </c>
    </row>
    <row r="10" spans="1:22" ht="24.95" customHeight="1" x14ac:dyDescent="0.25">
      <c r="B10" s="392" t="s">
        <v>729</v>
      </c>
      <c r="C10" s="15" t="s">
        <v>734</v>
      </c>
      <c r="D10" s="15" t="s">
        <v>731</v>
      </c>
      <c r="E10" s="394">
        <v>80200</v>
      </c>
      <c r="F10" s="15"/>
      <c r="G10" s="394">
        <v>21554</v>
      </c>
      <c r="H10" s="394">
        <v>2528140</v>
      </c>
      <c r="I10" s="15">
        <v>2019</v>
      </c>
      <c r="J10" s="397" t="s">
        <v>740</v>
      </c>
      <c r="K10" s="15"/>
      <c r="L10" s="15">
        <v>2019</v>
      </c>
      <c r="M10" s="402">
        <v>0.06</v>
      </c>
      <c r="N10" s="15">
        <v>12</v>
      </c>
      <c r="O10" s="394">
        <v>345552</v>
      </c>
      <c r="P10" s="394">
        <v>349369</v>
      </c>
      <c r="Q10" s="394">
        <v>353228</v>
      </c>
      <c r="R10" s="394">
        <v>357128</v>
      </c>
      <c r="S10" s="394">
        <v>30351</v>
      </c>
      <c r="T10" s="394">
        <v>26534</v>
      </c>
      <c r="U10" s="394">
        <v>22675</v>
      </c>
      <c r="V10" s="403">
        <v>18775</v>
      </c>
    </row>
    <row r="11" spans="1:22" ht="24.95" customHeight="1" x14ac:dyDescent="0.25">
      <c r="B11" s="392" t="s">
        <v>729</v>
      </c>
      <c r="C11" s="15" t="s">
        <v>735</v>
      </c>
      <c r="D11" s="15" t="s">
        <v>731</v>
      </c>
      <c r="E11" s="394">
        <v>82100</v>
      </c>
      <c r="F11" s="15"/>
      <c r="G11" s="394">
        <v>22064</v>
      </c>
      <c r="H11" s="394">
        <v>2353373</v>
      </c>
      <c r="I11" s="15">
        <v>2019</v>
      </c>
      <c r="J11" s="397" t="s">
        <v>740</v>
      </c>
      <c r="K11" s="15"/>
      <c r="L11" s="15">
        <v>2019</v>
      </c>
      <c r="M11" s="402">
        <v>0.06</v>
      </c>
      <c r="N11" s="15">
        <v>12</v>
      </c>
      <c r="O11" s="394">
        <v>353740</v>
      </c>
      <c r="P11" s="394">
        <v>357646</v>
      </c>
      <c r="Q11" s="394">
        <v>3361594</v>
      </c>
      <c r="R11" s="394">
        <v>62068</v>
      </c>
      <c r="S11" s="394">
        <v>31065</v>
      </c>
      <c r="T11" s="394">
        <v>27159</v>
      </c>
      <c r="U11" s="394">
        <v>23211</v>
      </c>
      <c r="V11" s="403">
        <v>22737</v>
      </c>
    </row>
    <row r="12" spans="1:22" ht="24.95" customHeight="1" x14ac:dyDescent="0.25">
      <c r="B12" s="392" t="s">
        <v>730</v>
      </c>
      <c r="C12" s="15" t="s">
        <v>736</v>
      </c>
      <c r="D12" s="15" t="s">
        <v>731</v>
      </c>
      <c r="E12" s="394">
        <v>75600</v>
      </c>
      <c r="F12" s="15"/>
      <c r="G12" s="394">
        <v>45918</v>
      </c>
      <c r="H12" s="396">
        <v>5385874</v>
      </c>
      <c r="I12" s="15">
        <v>2021</v>
      </c>
      <c r="J12" s="397" t="s">
        <v>740</v>
      </c>
      <c r="K12" s="15"/>
      <c r="L12" s="15">
        <v>2021</v>
      </c>
      <c r="M12" s="402">
        <v>0.06</v>
      </c>
      <c r="N12" s="15">
        <v>12</v>
      </c>
      <c r="O12" s="394">
        <v>431755</v>
      </c>
      <c r="P12" s="394">
        <v>436077</v>
      </c>
      <c r="Q12" s="394">
        <v>440441</v>
      </c>
      <c r="R12" s="394">
        <v>444849</v>
      </c>
      <c r="S12" s="394">
        <v>58044</v>
      </c>
      <c r="T12" s="394">
        <v>53723</v>
      </c>
      <c r="U12" s="394">
        <v>49358</v>
      </c>
      <c r="V12" s="403">
        <v>44950</v>
      </c>
    </row>
    <row r="13" spans="1:22" ht="24.95" customHeight="1" x14ac:dyDescent="0.25">
      <c r="B13" s="393" t="s">
        <v>823</v>
      </c>
      <c r="C13" s="15" t="s">
        <v>825</v>
      </c>
      <c r="D13" s="15" t="s">
        <v>732</v>
      </c>
      <c r="E13" s="395" t="s">
        <v>738</v>
      </c>
      <c r="F13" s="15"/>
      <c r="G13" s="394">
        <v>24976419</v>
      </c>
      <c r="H13" s="394">
        <v>24976419</v>
      </c>
      <c r="I13" s="15">
        <v>2022</v>
      </c>
      <c r="J13" s="397" t="s">
        <v>820</v>
      </c>
      <c r="K13" s="15"/>
      <c r="L13" s="15">
        <v>2022</v>
      </c>
      <c r="M13" s="402">
        <v>0.06</v>
      </c>
      <c r="N13" s="15">
        <v>12</v>
      </c>
      <c r="O13" s="15"/>
      <c r="P13" s="15"/>
      <c r="Q13" s="15"/>
      <c r="R13" s="15"/>
      <c r="S13" s="394">
        <v>150000</v>
      </c>
      <c r="T13" s="394">
        <v>150000</v>
      </c>
      <c r="U13" s="394">
        <v>150000</v>
      </c>
      <c r="V13" s="403">
        <v>150000</v>
      </c>
    </row>
    <row r="14" spans="1:22" ht="24.95" customHeight="1" thickBot="1" x14ac:dyDescent="0.3">
      <c r="B14" s="393" t="s">
        <v>822</v>
      </c>
      <c r="C14" s="15" t="s">
        <v>737</v>
      </c>
      <c r="D14" s="15" t="s">
        <v>732</v>
      </c>
      <c r="E14" s="394">
        <v>45000000</v>
      </c>
      <c r="F14" s="15"/>
      <c r="G14" s="394">
        <v>25920005</v>
      </c>
      <c r="H14" s="394">
        <v>25920005</v>
      </c>
      <c r="I14" s="15">
        <v>2021</v>
      </c>
      <c r="J14" s="397" t="s">
        <v>741</v>
      </c>
      <c r="K14" s="15"/>
      <c r="L14" s="15">
        <v>2021</v>
      </c>
      <c r="M14" s="402">
        <v>0.05</v>
      </c>
      <c r="N14" s="15">
        <v>12</v>
      </c>
      <c r="O14" s="394">
        <v>3617794</v>
      </c>
      <c r="P14" s="394">
        <v>3689648</v>
      </c>
      <c r="Q14" s="394">
        <v>3775871</v>
      </c>
      <c r="R14" s="394">
        <v>3866383</v>
      </c>
      <c r="S14" s="394">
        <v>616030</v>
      </c>
      <c r="T14" s="394">
        <v>544177</v>
      </c>
      <c r="U14" s="394">
        <v>457954</v>
      </c>
      <c r="V14" s="403">
        <v>367442</v>
      </c>
    </row>
    <row r="15" spans="1:22" ht="24.95" customHeight="1" thickTop="1" thickBot="1" x14ac:dyDescent="0.3">
      <c r="B15" s="460" t="s">
        <v>822</v>
      </c>
      <c r="C15" s="15" t="s">
        <v>737</v>
      </c>
      <c r="D15" s="15" t="s">
        <v>732</v>
      </c>
      <c r="E15" s="394">
        <v>31887245</v>
      </c>
      <c r="F15" s="15"/>
      <c r="G15" s="461">
        <v>24826397</v>
      </c>
      <c r="H15" s="468">
        <v>24826397</v>
      </c>
      <c r="I15" s="462">
        <v>2022</v>
      </c>
      <c r="J15" s="463" t="s">
        <v>741</v>
      </c>
      <c r="K15" s="464"/>
      <c r="L15" s="471">
        <v>44719</v>
      </c>
      <c r="M15" s="465">
        <v>0.06</v>
      </c>
      <c r="N15" s="464">
        <v>12</v>
      </c>
      <c r="O15" s="474">
        <v>2518332</v>
      </c>
      <c r="P15" s="475">
        <v>2556296</v>
      </c>
      <c r="Q15" s="474">
        <v>2594832</v>
      </c>
      <c r="R15" s="474">
        <v>2633950</v>
      </c>
      <c r="S15" s="474">
        <v>391884</v>
      </c>
      <c r="T15" s="474">
        <v>353919</v>
      </c>
      <c r="U15" s="474">
        <v>315383</v>
      </c>
      <c r="V15" s="476">
        <v>276266</v>
      </c>
    </row>
    <row r="16" spans="1:22" ht="24.95" customHeight="1" thickTop="1" thickBot="1" x14ac:dyDescent="0.3">
      <c r="B16" s="751"/>
      <c r="C16" s="752"/>
      <c r="D16" s="752"/>
      <c r="E16" s="752"/>
      <c r="F16" s="752"/>
      <c r="G16" s="753"/>
      <c r="H16" s="473">
        <v>113584445</v>
      </c>
      <c r="I16" s="168"/>
      <c r="J16" s="398"/>
      <c r="K16" s="168"/>
      <c r="L16" s="168"/>
      <c r="M16" s="168"/>
      <c r="N16" s="168"/>
      <c r="O16" s="466"/>
      <c r="P16" s="467"/>
      <c r="Q16" s="168"/>
      <c r="R16" s="466"/>
      <c r="S16" s="168"/>
      <c r="T16" s="168"/>
      <c r="U16" s="466"/>
      <c r="V16" s="169"/>
    </row>
    <row r="17" spans="2:23" ht="24.95" customHeight="1" thickTop="1" x14ac:dyDescent="0.25">
      <c r="B17" s="170" t="s">
        <v>35</v>
      </c>
      <c r="C17" s="171"/>
      <c r="D17" s="168"/>
      <c r="E17" s="168"/>
      <c r="F17" s="168"/>
      <c r="G17" s="168"/>
      <c r="H17" s="394"/>
      <c r="I17" s="15"/>
      <c r="J17" s="397"/>
      <c r="K17" s="15"/>
      <c r="L17" s="15"/>
      <c r="M17" s="397"/>
      <c r="N17" s="15"/>
      <c r="O17" s="394"/>
      <c r="P17" s="394"/>
      <c r="Q17" s="394"/>
      <c r="R17" s="394"/>
      <c r="S17" s="394"/>
      <c r="T17" s="394"/>
      <c r="U17" s="15"/>
      <c r="V17" s="403"/>
    </row>
    <row r="18" spans="2:23" ht="24.95" customHeight="1" x14ac:dyDescent="0.25">
      <c r="B18" s="391" t="s">
        <v>733</v>
      </c>
      <c r="C18" s="15"/>
      <c r="D18" s="15" t="s">
        <v>731</v>
      </c>
      <c r="E18" s="394">
        <v>3150000</v>
      </c>
      <c r="F18" s="15" t="s">
        <v>739</v>
      </c>
      <c r="G18" s="394">
        <v>1799689</v>
      </c>
      <c r="H18" s="394">
        <v>211091462</v>
      </c>
      <c r="I18" s="15">
        <v>2014</v>
      </c>
      <c r="J18" s="15" t="s">
        <v>824</v>
      </c>
      <c r="K18" s="15"/>
      <c r="L18" s="15">
        <v>2014</v>
      </c>
      <c r="M18" s="469">
        <v>3.49E-2</v>
      </c>
      <c r="N18" s="15">
        <v>2</v>
      </c>
      <c r="O18" s="15"/>
      <c r="P18" s="394">
        <v>46441217</v>
      </c>
      <c r="Q18" s="15"/>
      <c r="R18" s="394">
        <v>46441216</v>
      </c>
      <c r="S18" s="15"/>
      <c r="T18" s="394">
        <v>11661652</v>
      </c>
      <c r="U18" s="15"/>
      <c r="V18" s="403">
        <v>11661651</v>
      </c>
    </row>
    <row r="19" spans="2:23" ht="24.95" customHeight="1" x14ac:dyDescent="0.25">
      <c r="B19" s="87" t="s">
        <v>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53"/>
    </row>
    <row r="20" spans="2:23" ht="24.95" customHeight="1" thickBot="1" x14ac:dyDescent="0.3">
      <c r="B20" s="87" t="s">
        <v>1</v>
      </c>
      <c r="C20" s="15"/>
      <c r="D20" s="15"/>
      <c r="E20" s="15"/>
      <c r="F20" s="15"/>
      <c r="G20" s="15"/>
      <c r="H20" s="39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53"/>
    </row>
    <row r="21" spans="2:23" ht="24.95" customHeight="1" thickTop="1" thickBot="1" x14ac:dyDescent="0.3">
      <c r="B21" s="87" t="s">
        <v>1</v>
      </c>
      <c r="C21" s="15"/>
      <c r="D21" s="15"/>
      <c r="E21" s="15"/>
      <c r="F21" s="15"/>
      <c r="G21" s="15"/>
      <c r="H21" s="277"/>
      <c r="I21" s="172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6"/>
    </row>
    <row r="22" spans="2:23" ht="24.95" customHeight="1" thickBot="1" x14ac:dyDescent="0.3">
      <c r="B22" s="754" t="s">
        <v>233</v>
      </c>
      <c r="C22" s="755"/>
      <c r="D22" s="755"/>
      <c r="E22" s="755"/>
      <c r="F22" s="755"/>
      <c r="G22" s="755"/>
      <c r="H22" s="399">
        <v>211091462</v>
      </c>
      <c r="I22" s="173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2:23" ht="24.95" customHeight="1" thickBot="1" x14ac:dyDescent="0.3">
      <c r="B23" s="745" t="s">
        <v>2</v>
      </c>
      <c r="C23" s="746"/>
      <c r="D23" s="746"/>
      <c r="E23" s="746"/>
      <c r="F23" s="746"/>
      <c r="G23" s="746"/>
      <c r="H23" s="400">
        <v>324678907</v>
      </c>
      <c r="I23" s="173"/>
      <c r="J23" s="16"/>
      <c r="K23" s="16"/>
      <c r="L23" s="16"/>
      <c r="M23" s="16"/>
      <c r="N23" s="16"/>
      <c r="O23" s="16"/>
      <c r="P23" s="16"/>
    </row>
    <row r="24" spans="2:23" ht="24.95" customHeight="1" thickBot="1" x14ac:dyDescent="0.3">
      <c r="B24" s="747" t="s">
        <v>36</v>
      </c>
      <c r="C24" s="748"/>
      <c r="D24" s="748"/>
      <c r="E24" s="748"/>
      <c r="F24" s="748"/>
      <c r="G24" s="748"/>
      <c r="H24" s="401">
        <v>113584445</v>
      </c>
      <c r="I24" s="16"/>
      <c r="J24" s="16"/>
      <c r="K24" s="16"/>
      <c r="L24" s="16"/>
      <c r="M24" s="16"/>
      <c r="N24" s="16"/>
      <c r="O24" s="16"/>
      <c r="P24" s="16"/>
    </row>
    <row r="25" spans="2:23" ht="16.5" thickBot="1" x14ac:dyDescent="0.3">
      <c r="B25" s="749" t="s">
        <v>678</v>
      </c>
      <c r="C25" s="750"/>
      <c r="D25" s="750"/>
      <c r="E25" s="750"/>
      <c r="F25" s="750"/>
      <c r="G25" s="750"/>
      <c r="H25" s="472">
        <v>211091462</v>
      </c>
    </row>
    <row r="27" spans="2:23" x14ac:dyDescent="0.25">
      <c r="B27" s="13" t="s">
        <v>577</v>
      </c>
      <c r="C27" s="51"/>
      <c r="D27" s="8"/>
      <c r="E27" s="8"/>
      <c r="F27" s="8"/>
    </row>
    <row r="28" spans="2:23" x14ac:dyDescent="0.25">
      <c r="B28" s="8"/>
      <c r="C28" s="8"/>
      <c r="D28" s="8"/>
      <c r="E28" s="8"/>
      <c r="F28" s="8"/>
      <c r="G28" s="8"/>
    </row>
    <row r="29" spans="2:23" x14ac:dyDescent="0.25">
      <c r="T29" s="2"/>
    </row>
    <row r="30" spans="2:23" x14ac:dyDescent="0.25">
      <c r="B30" s="744"/>
      <c r="C30" s="744"/>
      <c r="E30" s="23"/>
      <c r="F30" s="23"/>
      <c r="G30" s="24"/>
    </row>
    <row r="31" spans="2:23" x14ac:dyDescent="0.25">
      <c r="D31" s="23"/>
    </row>
    <row r="32" spans="2:23" x14ac:dyDescent="0.25">
      <c r="H32" s="16"/>
      <c r="I32" s="16"/>
      <c r="J32" s="16"/>
      <c r="K32" s="16"/>
    </row>
    <row r="33" spans="6:11" x14ac:dyDescent="0.25">
      <c r="F33" s="16"/>
      <c r="G33" s="16"/>
      <c r="H33" s="160"/>
      <c r="I33" s="160"/>
      <c r="J33" s="16"/>
      <c r="K33" s="16"/>
    </row>
    <row r="34" spans="6:11" x14ac:dyDescent="0.25">
      <c r="F34" s="160"/>
      <c r="G34" s="160"/>
      <c r="H34" s="160"/>
      <c r="I34" s="160"/>
      <c r="J34" s="16"/>
      <c r="K34" s="16"/>
    </row>
    <row r="35" spans="6:11" x14ac:dyDescent="0.25">
      <c r="F35" s="160"/>
      <c r="G35" s="160"/>
      <c r="H35" s="16"/>
      <c r="I35" s="16"/>
      <c r="J35" s="16"/>
      <c r="K35" s="16"/>
    </row>
    <row r="36" spans="6:11" x14ac:dyDescent="0.25">
      <c r="F36" s="16"/>
      <c r="G36" s="16"/>
    </row>
  </sheetData>
  <mergeCells count="21">
    <mergeCell ref="B30:C30"/>
    <mergeCell ref="B23:G23"/>
    <mergeCell ref="B24:G24"/>
    <mergeCell ref="B25:G25"/>
    <mergeCell ref="I6:I7"/>
    <mergeCell ref="B16:G16"/>
    <mergeCell ref="B22:G22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71"/>
  <sheetViews>
    <sheetView showGridLines="0" topLeftCell="A40" zoomScale="55" zoomScaleNormal="55" workbookViewId="0">
      <selection activeCell="L33" sqref="L33"/>
    </sheetView>
  </sheetViews>
  <sheetFormatPr defaultColWidth="9.140625"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1"/>
      <c r="C1" s="62"/>
      <c r="D1" s="61"/>
      <c r="E1" s="61"/>
      <c r="F1" s="61"/>
      <c r="G1" s="61"/>
    </row>
    <row r="2" spans="2:18" ht="20.25" x14ac:dyDescent="0.3">
      <c r="B2" s="63"/>
      <c r="C2" s="64"/>
      <c r="D2" s="65"/>
      <c r="E2" s="65"/>
      <c r="F2" s="65"/>
      <c r="G2" s="65"/>
    </row>
    <row r="3" spans="2:18" ht="20.25" x14ac:dyDescent="0.3">
      <c r="B3" s="175"/>
      <c r="C3" s="64"/>
      <c r="D3" s="65"/>
      <c r="E3" s="65"/>
      <c r="F3" s="65"/>
      <c r="G3" s="66" t="s">
        <v>203</v>
      </c>
    </row>
    <row r="4" spans="2:18" ht="20.25" x14ac:dyDescent="0.3">
      <c r="B4" s="63"/>
      <c r="C4" s="64"/>
      <c r="D4" s="65"/>
      <c r="E4" s="65"/>
      <c r="F4" s="65"/>
      <c r="G4" s="65"/>
    </row>
    <row r="5" spans="2:18" ht="20.25" x14ac:dyDescent="0.3">
      <c r="B5" s="63"/>
      <c r="C5" s="64"/>
      <c r="D5" s="65"/>
      <c r="E5" s="65"/>
      <c r="F5" s="65"/>
      <c r="G5" s="65"/>
    </row>
    <row r="6" spans="2:18" ht="20.25" x14ac:dyDescent="0.3">
      <c r="B6" s="61"/>
      <c r="C6" s="62"/>
      <c r="D6" s="61"/>
      <c r="E6" s="61"/>
      <c r="F6" s="61"/>
      <c r="G6" s="61"/>
    </row>
    <row r="7" spans="2:18" ht="30" x14ac:dyDescent="0.4">
      <c r="B7" s="763" t="s">
        <v>86</v>
      </c>
      <c r="C7" s="763"/>
      <c r="D7" s="763"/>
      <c r="E7" s="763"/>
      <c r="F7" s="763"/>
      <c r="G7" s="763"/>
      <c r="H7" s="1"/>
      <c r="I7" s="1"/>
      <c r="J7" s="1"/>
      <c r="K7" s="1"/>
    </row>
    <row r="8" spans="2:18" ht="20.25" x14ac:dyDescent="0.3">
      <c r="B8" s="61"/>
      <c r="C8" s="62"/>
      <c r="D8" s="61"/>
      <c r="E8" s="61"/>
      <c r="F8" s="61"/>
      <c r="G8" s="61"/>
    </row>
    <row r="9" spans="2:18" ht="20.25" x14ac:dyDescent="0.3">
      <c r="B9" s="61"/>
      <c r="C9" s="62"/>
      <c r="D9" s="61"/>
      <c r="E9" s="61"/>
      <c r="F9" s="61"/>
      <c r="G9" s="61"/>
    </row>
    <row r="10" spans="2:18" ht="20.25" x14ac:dyDescent="0.3">
      <c r="B10" s="63"/>
      <c r="C10" s="64"/>
      <c r="D10" s="63"/>
      <c r="E10" s="63"/>
      <c r="F10" s="63"/>
      <c r="G10" s="63"/>
      <c r="H10" s="1"/>
      <c r="I10" s="1"/>
      <c r="J10" s="1"/>
      <c r="K10" s="1"/>
    </row>
    <row r="11" spans="2:18" ht="21" thickBot="1" x14ac:dyDescent="0.35">
      <c r="B11" s="61"/>
      <c r="C11" s="62"/>
      <c r="D11" s="61"/>
      <c r="E11" s="61"/>
      <c r="F11" s="61"/>
      <c r="G11" s="61"/>
    </row>
    <row r="12" spans="2:18" s="35" customFormat="1" ht="65.099999999999994" customHeight="1" thickBot="1" x14ac:dyDescent="0.35">
      <c r="B12" s="278" t="s">
        <v>87</v>
      </c>
      <c r="C12" s="279" t="s">
        <v>84</v>
      </c>
      <c r="D12" s="280" t="s">
        <v>88</v>
      </c>
      <c r="E12" s="280" t="s">
        <v>89</v>
      </c>
      <c r="F12" s="280" t="s">
        <v>90</v>
      </c>
      <c r="G12" s="281" t="s">
        <v>91</v>
      </c>
      <c r="H12" s="50"/>
      <c r="I12" s="50"/>
      <c r="J12" s="762"/>
      <c r="K12" s="762"/>
      <c r="L12" s="762"/>
      <c r="M12" s="762"/>
      <c r="N12" s="762"/>
      <c r="O12" s="762"/>
      <c r="P12" s="762"/>
      <c r="Q12" s="36"/>
      <c r="R12" s="36"/>
    </row>
    <row r="13" spans="2:18" s="35" customFormat="1" ht="19.899999999999999" customHeight="1" thickBot="1" x14ac:dyDescent="0.35">
      <c r="B13" s="97">
        <v>1</v>
      </c>
      <c r="C13" s="96">
        <v>2</v>
      </c>
      <c r="D13" s="88">
        <v>3</v>
      </c>
      <c r="E13" s="88">
        <v>4</v>
      </c>
      <c r="F13" s="88">
        <v>5</v>
      </c>
      <c r="G13" s="89">
        <v>6</v>
      </c>
      <c r="H13" s="50"/>
      <c r="I13" s="50"/>
      <c r="J13" s="762"/>
      <c r="K13" s="762"/>
      <c r="L13" s="762"/>
      <c r="M13" s="762"/>
      <c r="N13" s="762"/>
      <c r="O13" s="762"/>
      <c r="P13" s="762"/>
      <c r="Q13" s="36"/>
      <c r="R13" s="36"/>
    </row>
    <row r="14" spans="2:18" s="35" customFormat="1" ht="35.1" customHeight="1" thickBot="1" x14ac:dyDescent="0.35">
      <c r="B14" s="764" t="s">
        <v>795</v>
      </c>
      <c r="C14" s="95" t="s">
        <v>424</v>
      </c>
      <c r="D14" s="404" t="s">
        <v>742</v>
      </c>
      <c r="E14" s="404" t="s">
        <v>743</v>
      </c>
      <c r="F14" s="405"/>
      <c r="G14" s="405"/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thickBot="1" x14ac:dyDescent="0.35">
      <c r="B15" s="765"/>
      <c r="C15" s="95" t="s">
        <v>424</v>
      </c>
      <c r="D15" s="404" t="s">
        <v>742</v>
      </c>
      <c r="E15" s="404" t="s">
        <v>744</v>
      </c>
      <c r="F15" s="406"/>
      <c r="G15" s="406"/>
    </row>
    <row r="16" spans="2:18" s="35" customFormat="1" ht="35.1" customHeight="1" thickBot="1" x14ac:dyDescent="0.35">
      <c r="B16" s="765"/>
      <c r="C16" s="95" t="s">
        <v>424</v>
      </c>
      <c r="D16" s="404" t="s">
        <v>742</v>
      </c>
      <c r="E16" s="404" t="s">
        <v>745</v>
      </c>
      <c r="F16" s="407"/>
      <c r="G16" s="407"/>
    </row>
    <row r="17" spans="2:12" s="35" customFormat="1" ht="35.1" customHeight="1" thickBot="1" x14ac:dyDescent="0.35">
      <c r="B17" s="765"/>
      <c r="C17" s="95" t="s">
        <v>424</v>
      </c>
      <c r="D17" s="404" t="s">
        <v>742</v>
      </c>
      <c r="E17" s="404" t="s">
        <v>746</v>
      </c>
      <c r="F17" s="408"/>
      <c r="G17" s="408"/>
    </row>
    <row r="18" spans="2:12" s="35" customFormat="1" ht="35.1" customHeight="1" thickBot="1" x14ac:dyDescent="0.35">
      <c r="B18" s="765"/>
      <c r="C18" s="95" t="s">
        <v>424</v>
      </c>
      <c r="D18" s="404" t="s">
        <v>742</v>
      </c>
      <c r="E18" s="404" t="s">
        <v>747</v>
      </c>
      <c r="F18" s="407"/>
      <c r="G18" s="407"/>
    </row>
    <row r="19" spans="2:12" s="35" customFormat="1" ht="35.1" customHeight="1" thickBot="1" x14ac:dyDescent="0.35">
      <c r="B19" s="765"/>
      <c r="C19" s="95" t="s">
        <v>424</v>
      </c>
      <c r="D19" s="404" t="s">
        <v>742</v>
      </c>
      <c r="E19" s="404" t="s">
        <v>748</v>
      </c>
      <c r="F19" s="407"/>
      <c r="G19" s="407"/>
    </row>
    <row r="20" spans="2:12" s="35" customFormat="1" ht="35.1" customHeight="1" thickBot="1" x14ac:dyDescent="0.35">
      <c r="B20" s="765"/>
      <c r="C20" s="95" t="s">
        <v>424</v>
      </c>
      <c r="D20" s="404" t="s">
        <v>742</v>
      </c>
      <c r="E20" s="404" t="s">
        <v>749</v>
      </c>
      <c r="F20" s="407"/>
      <c r="G20" s="407"/>
    </row>
    <row r="21" spans="2:12" s="35" customFormat="1" ht="35.1" customHeight="1" thickBot="1" x14ac:dyDescent="0.35">
      <c r="B21" s="765"/>
      <c r="C21" s="95" t="s">
        <v>424</v>
      </c>
      <c r="D21" s="404" t="s">
        <v>742</v>
      </c>
      <c r="E21" s="404" t="s">
        <v>750</v>
      </c>
      <c r="F21" s="407"/>
      <c r="G21" s="407"/>
    </row>
    <row r="22" spans="2:12" s="35" customFormat="1" ht="35.1" customHeight="1" thickBot="1" x14ac:dyDescent="0.35">
      <c r="B22" s="765"/>
      <c r="C22" s="95" t="s">
        <v>424</v>
      </c>
      <c r="D22" s="404" t="s">
        <v>751</v>
      </c>
      <c r="E22" s="404"/>
      <c r="F22" s="407"/>
      <c r="G22" s="407"/>
    </row>
    <row r="23" spans="2:12" s="35" customFormat="1" ht="35.1" customHeight="1" thickBot="1" x14ac:dyDescent="0.35">
      <c r="B23" s="765"/>
      <c r="C23" s="95" t="s">
        <v>424</v>
      </c>
      <c r="D23" s="404" t="s">
        <v>752</v>
      </c>
      <c r="E23" s="404"/>
      <c r="F23" s="407"/>
      <c r="G23" s="407"/>
      <c r="L23" s="414"/>
    </row>
    <row r="24" spans="2:12" s="35" customFormat="1" ht="35.1" customHeight="1" thickBot="1" x14ac:dyDescent="0.35">
      <c r="B24" s="765"/>
      <c r="C24" s="95" t="s">
        <v>424</v>
      </c>
      <c r="D24" s="404" t="s">
        <v>753</v>
      </c>
      <c r="E24" s="409" t="s">
        <v>754</v>
      </c>
      <c r="F24" s="404"/>
      <c r="G24" s="404"/>
    </row>
    <row r="25" spans="2:12" s="35" customFormat="1" ht="35.1" customHeight="1" thickBot="1" x14ac:dyDescent="0.35">
      <c r="B25" s="765"/>
      <c r="C25" s="95" t="s">
        <v>424</v>
      </c>
      <c r="D25" s="410" t="s">
        <v>755</v>
      </c>
      <c r="E25" s="410" t="s">
        <v>756</v>
      </c>
      <c r="F25" s="407"/>
      <c r="G25" s="407"/>
    </row>
    <row r="26" spans="2:12" s="35" customFormat="1" ht="35.1" customHeight="1" thickBot="1" x14ac:dyDescent="0.35">
      <c r="B26" s="765"/>
      <c r="C26" s="95" t="s">
        <v>424</v>
      </c>
      <c r="D26" s="404" t="s">
        <v>742</v>
      </c>
      <c r="E26" s="404" t="s">
        <v>757</v>
      </c>
      <c r="F26" s="407"/>
      <c r="G26" s="407"/>
    </row>
    <row r="27" spans="2:12" s="35" customFormat="1" ht="35.1" customHeight="1" thickBot="1" x14ac:dyDescent="0.35">
      <c r="B27" s="765"/>
      <c r="C27" s="95" t="s">
        <v>424</v>
      </c>
      <c r="D27" s="404" t="s">
        <v>742</v>
      </c>
      <c r="E27" s="404" t="s">
        <v>758</v>
      </c>
      <c r="F27" s="407"/>
      <c r="G27" s="407"/>
    </row>
    <row r="28" spans="2:12" s="35" customFormat="1" ht="35.1" customHeight="1" thickBot="1" x14ac:dyDescent="0.35">
      <c r="B28" s="765"/>
      <c r="C28" s="95" t="s">
        <v>424</v>
      </c>
      <c r="D28" s="404" t="s">
        <v>742</v>
      </c>
      <c r="E28" s="404" t="s">
        <v>759</v>
      </c>
      <c r="F28" s="411"/>
      <c r="G28" s="411"/>
    </row>
    <row r="29" spans="2:12" s="35" customFormat="1" ht="35.1" customHeight="1" thickBot="1" x14ac:dyDescent="0.35">
      <c r="B29" s="765"/>
      <c r="C29" s="95" t="s">
        <v>424</v>
      </c>
      <c r="D29" s="404" t="s">
        <v>742</v>
      </c>
      <c r="E29" s="404" t="s">
        <v>760</v>
      </c>
      <c r="F29" s="411"/>
      <c r="G29" s="411"/>
    </row>
    <row r="30" spans="2:12" s="35" customFormat="1" ht="35.1" customHeight="1" x14ac:dyDescent="0.3">
      <c r="B30" s="765"/>
      <c r="C30" s="95" t="s">
        <v>424</v>
      </c>
      <c r="D30" s="404" t="s">
        <v>742</v>
      </c>
      <c r="E30" s="404" t="s">
        <v>761</v>
      </c>
      <c r="F30" s="411"/>
      <c r="G30" s="411"/>
    </row>
    <row r="31" spans="2:12" s="35" customFormat="1" ht="51" customHeight="1" thickBot="1" x14ac:dyDescent="0.35">
      <c r="B31" s="766"/>
      <c r="C31" s="282" t="s">
        <v>218</v>
      </c>
      <c r="D31" s="404"/>
      <c r="E31" s="407"/>
      <c r="F31" s="413"/>
      <c r="G31" s="415"/>
    </row>
    <row r="32" spans="2:12" s="35" customFormat="1" ht="35.1" customHeight="1" thickBot="1" x14ac:dyDescent="0.35">
      <c r="B32" s="759" t="s">
        <v>796</v>
      </c>
      <c r="C32" s="95" t="s">
        <v>424</v>
      </c>
      <c r="D32" s="404" t="s">
        <v>742</v>
      </c>
      <c r="E32" s="404" t="s">
        <v>743</v>
      </c>
      <c r="F32" s="416" t="s">
        <v>805</v>
      </c>
      <c r="G32" s="416" t="s">
        <v>805</v>
      </c>
    </row>
    <row r="33" spans="2:7" s="35" customFormat="1" ht="35.1" customHeight="1" thickBot="1" x14ac:dyDescent="0.35">
      <c r="B33" s="760"/>
      <c r="C33" s="95" t="s">
        <v>424</v>
      </c>
      <c r="D33" s="404" t="s">
        <v>742</v>
      </c>
      <c r="E33" s="404" t="s">
        <v>744</v>
      </c>
      <c r="F33" s="416" t="s">
        <v>806</v>
      </c>
      <c r="G33" s="416" t="s">
        <v>806</v>
      </c>
    </row>
    <row r="34" spans="2:7" s="35" customFormat="1" ht="35.1" customHeight="1" thickBot="1" x14ac:dyDescent="0.35">
      <c r="B34" s="760"/>
      <c r="C34" s="95" t="s">
        <v>424</v>
      </c>
      <c r="D34" s="404" t="s">
        <v>742</v>
      </c>
      <c r="E34" s="404" t="s">
        <v>745</v>
      </c>
      <c r="F34" s="417" t="s">
        <v>807</v>
      </c>
      <c r="G34" s="417" t="s">
        <v>807</v>
      </c>
    </row>
    <row r="35" spans="2:7" s="35" customFormat="1" ht="35.1" customHeight="1" thickBot="1" x14ac:dyDescent="0.35">
      <c r="B35" s="760"/>
      <c r="C35" s="95" t="s">
        <v>424</v>
      </c>
      <c r="D35" s="404" t="s">
        <v>742</v>
      </c>
      <c r="E35" s="404" t="s">
        <v>804</v>
      </c>
      <c r="F35" s="416" t="s">
        <v>810</v>
      </c>
      <c r="G35" s="416" t="s">
        <v>810</v>
      </c>
    </row>
    <row r="36" spans="2:7" s="35" customFormat="1" ht="35.1" customHeight="1" thickBot="1" x14ac:dyDescent="0.35">
      <c r="B36" s="760"/>
      <c r="C36" s="95" t="s">
        <v>424</v>
      </c>
      <c r="D36" s="404" t="s">
        <v>742</v>
      </c>
      <c r="E36" s="404" t="s">
        <v>747</v>
      </c>
      <c r="F36" s="416"/>
      <c r="G36" s="416"/>
    </row>
    <row r="37" spans="2:7" s="35" customFormat="1" ht="35.1" customHeight="1" thickBot="1" x14ac:dyDescent="0.35">
      <c r="B37" s="760"/>
      <c r="C37" s="95" t="s">
        <v>424</v>
      </c>
      <c r="D37" s="404" t="s">
        <v>742</v>
      </c>
      <c r="E37" s="404" t="s">
        <v>763</v>
      </c>
      <c r="F37" s="416"/>
      <c r="G37" s="416"/>
    </row>
    <row r="38" spans="2:7" s="35" customFormat="1" ht="35.1" customHeight="1" thickBot="1" x14ac:dyDescent="0.35">
      <c r="B38" s="760"/>
      <c r="C38" s="95" t="s">
        <v>424</v>
      </c>
      <c r="D38" s="404" t="s">
        <v>742</v>
      </c>
      <c r="E38" s="404" t="s">
        <v>808</v>
      </c>
      <c r="F38" s="416" t="s">
        <v>809</v>
      </c>
      <c r="G38" s="416" t="s">
        <v>809</v>
      </c>
    </row>
    <row r="39" spans="2:7" s="35" customFormat="1" ht="35.1" customHeight="1" thickBot="1" x14ac:dyDescent="0.35">
      <c r="B39" s="760"/>
      <c r="C39" s="95" t="s">
        <v>424</v>
      </c>
      <c r="D39" s="404" t="s">
        <v>742</v>
      </c>
      <c r="E39" s="404" t="s">
        <v>750</v>
      </c>
      <c r="F39" s="416" t="s">
        <v>811</v>
      </c>
      <c r="G39" s="416" t="s">
        <v>811</v>
      </c>
    </row>
    <row r="40" spans="2:7" s="35" customFormat="1" ht="35.1" customHeight="1" thickBot="1" x14ac:dyDescent="0.35">
      <c r="B40" s="760"/>
      <c r="C40" s="95" t="s">
        <v>424</v>
      </c>
      <c r="D40" s="404" t="s">
        <v>751</v>
      </c>
      <c r="E40" s="404"/>
      <c r="F40" s="416" t="s">
        <v>813</v>
      </c>
      <c r="G40" s="416" t="s">
        <v>813</v>
      </c>
    </row>
    <row r="41" spans="2:7" s="35" customFormat="1" ht="35.1" customHeight="1" thickBot="1" x14ac:dyDescent="0.35">
      <c r="B41" s="760"/>
      <c r="C41" s="95" t="s">
        <v>424</v>
      </c>
      <c r="D41" s="404" t="s">
        <v>752</v>
      </c>
      <c r="E41" s="404"/>
      <c r="F41" s="416" t="s">
        <v>814</v>
      </c>
      <c r="G41" s="416" t="s">
        <v>814</v>
      </c>
    </row>
    <row r="42" spans="2:7" s="35" customFormat="1" ht="35.1" customHeight="1" thickBot="1" x14ac:dyDescent="0.35">
      <c r="B42" s="760"/>
      <c r="C42" s="95" t="s">
        <v>424</v>
      </c>
      <c r="D42" s="404" t="s">
        <v>753</v>
      </c>
      <c r="E42" s="409" t="s">
        <v>754</v>
      </c>
      <c r="F42" s="416"/>
      <c r="G42" s="416"/>
    </row>
    <row r="43" spans="2:7" s="35" customFormat="1" ht="35.1" customHeight="1" thickBot="1" x14ac:dyDescent="0.35">
      <c r="B43" s="760"/>
      <c r="C43" s="95" t="s">
        <v>424</v>
      </c>
      <c r="D43" s="410" t="s">
        <v>755</v>
      </c>
      <c r="E43" s="410" t="s">
        <v>756</v>
      </c>
      <c r="F43" s="416"/>
      <c r="G43" s="416"/>
    </row>
    <row r="44" spans="2:7" s="35" customFormat="1" ht="35.1" customHeight="1" thickBot="1" x14ac:dyDescent="0.35">
      <c r="B44" s="760"/>
      <c r="C44" s="95" t="s">
        <v>424</v>
      </c>
      <c r="D44" s="404" t="s">
        <v>742</v>
      </c>
      <c r="E44" s="404" t="s">
        <v>757</v>
      </c>
      <c r="F44" s="416"/>
      <c r="G44" s="416"/>
    </row>
    <row r="45" spans="2:7" s="35" customFormat="1" ht="35.1" customHeight="1" thickBot="1" x14ac:dyDescent="0.35">
      <c r="B45" s="760"/>
      <c r="C45" s="95" t="s">
        <v>424</v>
      </c>
      <c r="D45" s="404" t="s">
        <v>742</v>
      </c>
      <c r="E45" s="404" t="s">
        <v>758</v>
      </c>
      <c r="F45" s="416" t="s">
        <v>812</v>
      </c>
      <c r="G45" s="416" t="s">
        <v>812</v>
      </c>
    </row>
    <row r="46" spans="2:7" s="35" customFormat="1" ht="35.1" customHeight="1" thickBot="1" x14ac:dyDescent="0.35">
      <c r="B46" s="760"/>
      <c r="C46" s="95" t="s">
        <v>424</v>
      </c>
      <c r="D46" s="404" t="s">
        <v>742</v>
      </c>
      <c r="E46" s="404" t="s">
        <v>759</v>
      </c>
      <c r="F46" s="416"/>
      <c r="G46" s="416"/>
    </row>
    <row r="47" spans="2:7" s="35" customFormat="1" ht="35.1" customHeight="1" thickBot="1" x14ac:dyDescent="0.35">
      <c r="B47" s="760"/>
      <c r="C47" s="95" t="s">
        <v>424</v>
      </c>
      <c r="D47" s="404" t="s">
        <v>742</v>
      </c>
      <c r="E47" s="404" t="s">
        <v>760</v>
      </c>
      <c r="F47" s="416"/>
      <c r="G47" s="416"/>
    </row>
    <row r="48" spans="2:7" s="35" customFormat="1" ht="35.1" customHeight="1" thickBot="1" x14ac:dyDescent="0.35">
      <c r="B48" s="760"/>
      <c r="C48" s="95" t="s">
        <v>424</v>
      </c>
      <c r="D48" s="404" t="s">
        <v>742</v>
      </c>
      <c r="E48" s="404" t="s">
        <v>761</v>
      </c>
      <c r="F48" s="416"/>
      <c r="G48" s="416"/>
    </row>
    <row r="49" spans="2:10" s="35" customFormat="1" ht="35.1" customHeight="1" x14ac:dyDescent="0.3">
      <c r="B49" s="760"/>
      <c r="C49" s="95" t="s">
        <v>424</v>
      </c>
      <c r="D49" s="404" t="s">
        <v>742</v>
      </c>
      <c r="E49" s="404" t="s">
        <v>764</v>
      </c>
      <c r="F49" s="418"/>
      <c r="G49" s="418"/>
    </row>
    <row r="50" spans="2:10" s="35" customFormat="1" ht="35.1" customHeight="1" thickBot="1" x14ac:dyDescent="0.35">
      <c r="B50" s="761"/>
      <c r="C50" s="282" t="s">
        <v>218</v>
      </c>
      <c r="D50" s="404"/>
      <c r="E50" s="407"/>
      <c r="F50" s="419" t="s">
        <v>815</v>
      </c>
      <c r="G50" s="419" t="s">
        <v>815</v>
      </c>
    </row>
    <row r="51" spans="2:10" s="35" customFormat="1" ht="35.1" customHeight="1" thickBot="1" x14ac:dyDescent="0.35">
      <c r="B51" s="759" t="s">
        <v>268</v>
      </c>
      <c r="C51" s="95" t="s">
        <v>424</v>
      </c>
      <c r="D51" s="404"/>
      <c r="E51" s="407"/>
      <c r="F51" s="409"/>
      <c r="G51" s="90"/>
    </row>
    <row r="52" spans="2:10" s="35" customFormat="1" ht="35.1" customHeight="1" thickBot="1" x14ac:dyDescent="0.35">
      <c r="B52" s="767"/>
      <c r="C52" s="95" t="s">
        <v>424</v>
      </c>
      <c r="D52" s="404"/>
      <c r="E52" s="407"/>
      <c r="F52" s="95"/>
      <c r="G52" s="67"/>
    </row>
    <row r="53" spans="2:10" s="35" customFormat="1" ht="35.1" customHeight="1" x14ac:dyDescent="0.3">
      <c r="B53" s="767"/>
      <c r="C53" s="95" t="s">
        <v>424</v>
      </c>
      <c r="D53" s="409"/>
      <c r="E53" s="404"/>
      <c r="F53" s="100"/>
      <c r="G53" s="67"/>
    </row>
    <row r="54" spans="2:10" s="35" customFormat="1" ht="35.1" customHeight="1" thickBot="1" x14ac:dyDescent="0.35">
      <c r="B54" s="768"/>
      <c r="C54" s="282" t="s">
        <v>218</v>
      </c>
      <c r="D54" s="404"/>
      <c r="E54" s="407"/>
      <c r="F54" s="282"/>
      <c r="G54" s="98"/>
    </row>
    <row r="55" spans="2:10" s="35" customFormat="1" ht="35.1" customHeight="1" thickBot="1" x14ac:dyDescent="0.35">
      <c r="B55" s="759" t="s">
        <v>269</v>
      </c>
      <c r="C55" s="95" t="s">
        <v>424</v>
      </c>
      <c r="D55" s="404"/>
      <c r="E55" s="407"/>
      <c r="F55" s="95"/>
      <c r="G55" s="91"/>
    </row>
    <row r="56" spans="2:10" s="35" customFormat="1" ht="35.1" customHeight="1" thickBot="1" x14ac:dyDescent="0.35">
      <c r="B56" s="760"/>
      <c r="C56" s="95" t="s">
        <v>424</v>
      </c>
      <c r="D56" s="409"/>
      <c r="E56" s="404"/>
      <c r="F56" s="100"/>
      <c r="G56" s="67"/>
    </row>
    <row r="57" spans="2:10" s="35" customFormat="1" ht="35.1" customHeight="1" thickBot="1" x14ac:dyDescent="0.35">
      <c r="B57" s="760"/>
      <c r="C57" s="95" t="s">
        <v>424</v>
      </c>
      <c r="D57" s="404"/>
      <c r="E57" s="411"/>
      <c r="F57" s="94"/>
      <c r="G57" s="67"/>
    </row>
    <row r="58" spans="2:10" s="35" customFormat="1" ht="35.1" customHeight="1" thickBot="1" x14ac:dyDescent="0.35">
      <c r="B58" s="760"/>
      <c r="C58" s="95" t="s">
        <v>424</v>
      </c>
      <c r="D58" s="404"/>
      <c r="E58" s="411"/>
      <c r="F58" s="94"/>
      <c r="G58" s="92"/>
    </row>
    <row r="59" spans="2:10" s="35" customFormat="1" ht="35.1" customHeight="1" thickBot="1" x14ac:dyDescent="0.35">
      <c r="B59" s="756" t="s">
        <v>270</v>
      </c>
      <c r="C59" s="424" t="s">
        <v>218</v>
      </c>
      <c r="D59" s="404"/>
      <c r="E59" s="411"/>
      <c r="F59" s="282"/>
      <c r="G59" s="91"/>
    </row>
    <row r="60" spans="2:10" s="35" customFormat="1" ht="35.1" customHeight="1" x14ac:dyDescent="0.3">
      <c r="B60" s="757"/>
      <c r="C60" s="95" t="s">
        <v>424</v>
      </c>
      <c r="D60" s="404"/>
      <c r="E60" s="411"/>
      <c r="F60" s="94"/>
      <c r="G60" s="67"/>
    </row>
    <row r="61" spans="2:10" s="35" customFormat="1" ht="35.1" customHeight="1" thickBot="1" x14ac:dyDescent="0.35">
      <c r="B61" s="757"/>
      <c r="C61" s="424" t="s">
        <v>218</v>
      </c>
      <c r="D61" s="404"/>
      <c r="E61" s="411"/>
      <c r="F61" s="282"/>
      <c r="G61" s="67"/>
    </row>
    <row r="62" spans="2:10" s="35" customFormat="1" ht="34.5" customHeight="1" thickBot="1" x14ac:dyDescent="0.35">
      <c r="B62" s="758"/>
      <c r="C62" s="95" t="s">
        <v>424</v>
      </c>
      <c r="D62" s="404"/>
      <c r="E62" s="412">
        <f>SUM(E22:E61)</f>
        <v>0</v>
      </c>
      <c r="F62" s="93"/>
      <c r="G62" s="99"/>
    </row>
    <row r="63" spans="2:10" s="35" customFormat="1" ht="21" thickBot="1" x14ac:dyDescent="0.35">
      <c r="B63" s="92"/>
      <c r="C63" s="95" t="s">
        <v>424</v>
      </c>
      <c r="D63" s="421"/>
      <c r="E63" s="421"/>
      <c r="F63" s="421"/>
      <c r="G63" s="421"/>
    </row>
    <row r="64" spans="2:10" ht="19.5" customHeight="1" thickBot="1" x14ac:dyDescent="0.3">
      <c r="B64" s="426"/>
      <c r="C64" s="95" t="s">
        <v>424</v>
      </c>
      <c r="D64" s="16"/>
      <c r="E64" s="3"/>
      <c r="F64" s="420"/>
      <c r="G64" s="420"/>
      <c r="H64" s="56"/>
      <c r="I64" s="56"/>
      <c r="J64" s="56"/>
    </row>
    <row r="65" spans="2:7" ht="21" thickBot="1" x14ac:dyDescent="0.35">
      <c r="B65" s="92"/>
      <c r="C65" s="95" t="s">
        <v>424</v>
      </c>
      <c r="D65" s="421"/>
      <c r="E65" s="422"/>
      <c r="F65" s="421"/>
      <c r="G65" s="421"/>
    </row>
    <row r="66" spans="2:7" ht="20.25" x14ac:dyDescent="0.3">
      <c r="B66" s="92"/>
      <c r="C66" s="95" t="s">
        <v>424</v>
      </c>
      <c r="D66" s="421"/>
      <c r="E66" s="67"/>
      <c r="F66" s="421"/>
      <c r="G66" s="421"/>
    </row>
    <row r="67" spans="2:7" ht="20.25" x14ac:dyDescent="0.25">
      <c r="B67" s="427"/>
      <c r="C67" s="425" t="s">
        <v>218</v>
      </c>
      <c r="D67" s="423"/>
      <c r="E67" s="423"/>
      <c r="F67" s="423"/>
      <c r="G67" s="423"/>
    </row>
    <row r="68" spans="2:7" ht="20.25" x14ac:dyDescent="0.3">
      <c r="C68" s="62"/>
    </row>
    <row r="69" spans="2:7" x14ac:dyDescent="0.25">
      <c r="C69" s="13"/>
    </row>
    <row r="70" spans="2:7" ht="20.25" x14ac:dyDescent="0.3">
      <c r="C70" s="62"/>
    </row>
    <row r="71" spans="2:7" ht="20.25" x14ac:dyDescent="0.3">
      <c r="C71" s="62"/>
    </row>
  </sheetData>
  <mergeCells count="7">
    <mergeCell ref="B59:B62"/>
    <mergeCell ref="B32:B50"/>
    <mergeCell ref="J12:P13"/>
    <mergeCell ref="B7:G7"/>
    <mergeCell ref="B14:B31"/>
    <mergeCell ref="B51:B54"/>
    <mergeCell ref="B55:B58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workbookViewId="0">
      <selection activeCell="B3" sqref="B3:P3"/>
    </sheetView>
  </sheetViews>
  <sheetFormatPr defaultColWidth="9.140625" defaultRowHeight="15.75" x14ac:dyDescent="0.25"/>
  <cols>
    <col min="1" max="1" width="1.140625" style="344" customWidth="1"/>
    <col min="2" max="2" width="5.5703125" style="344" customWidth="1"/>
    <col min="3" max="3" width="28.7109375" style="344" customWidth="1"/>
    <col min="4" max="7" width="14.7109375" style="344" customWidth="1"/>
    <col min="8" max="8" width="24.140625" style="344" customWidth="1"/>
    <col min="9" max="16" width="13.7109375" style="344" customWidth="1"/>
    <col min="17" max="17" width="9.140625" style="344" customWidth="1"/>
    <col min="18" max="16384" width="9.140625" style="344"/>
  </cols>
  <sheetData>
    <row r="1" spans="1:16" x14ac:dyDescent="0.25">
      <c r="P1" s="357" t="s">
        <v>202</v>
      </c>
    </row>
    <row r="3" spans="1:16" ht="22.5" x14ac:dyDescent="0.3">
      <c r="B3" s="772" t="s">
        <v>693</v>
      </c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  <c r="O3" s="772"/>
      <c r="P3" s="772"/>
    </row>
    <row r="5" spans="1:16" ht="16.5" thickBot="1" x14ac:dyDescent="0.3">
      <c r="P5" s="345" t="s">
        <v>3</v>
      </c>
    </row>
    <row r="6" spans="1:16" ht="28.5" customHeight="1" thickBot="1" x14ac:dyDescent="0.3">
      <c r="B6" s="773" t="s">
        <v>694</v>
      </c>
      <c r="C6" s="773" t="s">
        <v>695</v>
      </c>
      <c r="D6" s="773" t="s">
        <v>696</v>
      </c>
      <c r="E6" s="773" t="s">
        <v>697</v>
      </c>
      <c r="F6" s="773" t="s">
        <v>698</v>
      </c>
      <c r="G6" s="773" t="s">
        <v>791</v>
      </c>
      <c r="H6" s="773" t="s">
        <v>699</v>
      </c>
      <c r="I6" s="775" t="s">
        <v>727</v>
      </c>
      <c r="J6" s="776"/>
      <c r="K6" s="776"/>
      <c r="L6" s="776"/>
      <c r="M6" s="776"/>
      <c r="N6" s="776"/>
      <c r="O6" s="776"/>
      <c r="P6" s="777"/>
    </row>
    <row r="7" spans="1:16" ht="36" customHeight="1" thickBot="1" x14ac:dyDescent="0.3">
      <c r="B7" s="774"/>
      <c r="C7" s="774"/>
      <c r="D7" s="774"/>
      <c r="E7" s="774"/>
      <c r="F7" s="774"/>
      <c r="G7" s="774"/>
      <c r="H7" s="774"/>
      <c r="I7" s="346" t="s">
        <v>700</v>
      </c>
      <c r="J7" s="346" t="s">
        <v>701</v>
      </c>
      <c r="K7" s="346" t="s">
        <v>702</v>
      </c>
      <c r="L7" s="346" t="s">
        <v>703</v>
      </c>
      <c r="M7" s="346" t="s">
        <v>704</v>
      </c>
      <c r="N7" s="346" t="s">
        <v>705</v>
      </c>
      <c r="O7" s="346" t="s">
        <v>706</v>
      </c>
      <c r="P7" s="347" t="s">
        <v>707</v>
      </c>
    </row>
    <row r="8" spans="1:16" x14ac:dyDescent="0.25">
      <c r="A8" s="348"/>
      <c r="B8" s="778" t="s">
        <v>53</v>
      </c>
      <c r="C8" s="781" t="s">
        <v>794</v>
      </c>
      <c r="D8" s="784" t="s">
        <v>790</v>
      </c>
      <c r="E8" s="784" t="s">
        <v>790</v>
      </c>
      <c r="F8" s="787"/>
      <c r="G8" s="769">
        <v>39859056</v>
      </c>
      <c r="H8" s="364" t="s">
        <v>708</v>
      </c>
      <c r="I8" s="349"/>
      <c r="J8" s="349"/>
      <c r="K8" s="349"/>
      <c r="L8" s="349"/>
      <c r="M8" s="349"/>
      <c r="N8" s="349"/>
      <c r="O8" s="349"/>
      <c r="P8" s="350"/>
    </row>
    <row r="9" spans="1:16" x14ac:dyDescent="0.25">
      <c r="A9" s="348"/>
      <c r="B9" s="779"/>
      <c r="C9" s="782"/>
      <c r="D9" s="785"/>
      <c r="E9" s="785"/>
      <c r="F9" s="788"/>
      <c r="G9" s="770"/>
      <c r="H9" s="364" t="s">
        <v>709</v>
      </c>
      <c r="I9" s="349"/>
      <c r="J9" s="349"/>
      <c r="K9" s="349"/>
      <c r="L9" s="349"/>
      <c r="M9" s="349"/>
      <c r="N9" s="349"/>
      <c r="P9" s="350"/>
    </row>
    <row r="10" spans="1:16" ht="16.5" thickBot="1" x14ac:dyDescent="0.3">
      <c r="A10" s="348"/>
      <c r="B10" s="779"/>
      <c r="C10" s="782"/>
      <c r="D10" s="785"/>
      <c r="E10" s="785"/>
      <c r="F10" s="788"/>
      <c r="G10" s="770"/>
      <c r="H10" s="364" t="s">
        <v>49</v>
      </c>
      <c r="I10" s="349"/>
      <c r="J10" s="349"/>
      <c r="K10" s="349"/>
      <c r="L10" s="349"/>
      <c r="M10" s="349"/>
      <c r="N10" s="349"/>
      <c r="O10" s="349"/>
      <c r="P10" s="350"/>
    </row>
    <row r="11" spans="1:16" x14ac:dyDescent="0.25">
      <c r="A11" s="348"/>
      <c r="B11" s="779"/>
      <c r="C11" s="782"/>
      <c r="D11" s="785"/>
      <c r="E11" s="785"/>
      <c r="F11" s="788"/>
      <c r="G11" s="770"/>
      <c r="H11" s="364" t="s">
        <v>710</v>
      </c>
      <c r="I11" s="438">
        <v>650000</v>
      </c>
      <c r="J11" s="349"/>
      <c r="K11" s="349"/>
      <c r="L11" s="349"/>
      <c r="M11" s="349"/>
      <c r="N11" s="349"/>
      <c r="O11" s="349"/>
      <c r="P11" s="350"/>
    </row>
    <row r="12" spans="1:16" x14ac:dyDescent="0.25">
      <c r="A12" s="348"/>
      <c r="B12" s="780"/>
      <c r="C12" s="783"/>
      <c r="D12" s="786"/>
      <c r="E12" s="786"/>
      <c r="F12" s="789"/>
      <c r="G12" s="771"/>
      <c r="H12" s="365" t="s">
        <v>711</v>
      </c>
      <c r="I12" s="351"/>
      <c r="J12" s="351"/>
      <c r="K12" s="351"/>
      <c r="L12" s="351"/>
      <c r="M12" s="351"/>
      <c r="N12" s="351"/>
      <c r="O12" s="351"/>
      <c r="P12" s="352"/>
    </row>
    <row r="13" spans="1:16" x14ac:dyDescent="0.25">
      <c r="A13" s="348"/>
      <c r="B13" s="778" t="s">
        <v>54</v>
      </c>
      <c r="C13" s="790"/>
      <c r="D13" s="784"/>
      <c r="E13" s="784"/>
      <c r="F13" s="787"/>
      <c r="G13" s="769"/>
      <c r="H13" s="364" t="s">
        <v>708</v>
      </c>
      <c r="I13" s="349"/>
      <c r="J13" s="349"/>
      <c r="K13" s="349"/>
      <c r="L13" s="349"/>
      <c r="M13" s="349"/>
      <c r="N13" s="349"/>
      <c r="O13" s="349"/>
      <c r="P13" s="350"/>
    </row>
    <row r="14" spans="1:16" x14ac:dyDescent="0.25">
      <c r="A14" s="348"/>
      <c r="B14" s="779"/>
      <c r="C14" s="791"/>
      <c r="D14" s="785"/>
      <c r="E14" s="785"/>
      <c r="F14" s="788"/>
      <c r="G14" s="770"/>
      <c r="H14" s="364" t="s">
        <v>709</v>
      </c>
      <c r="I14" s="349"/>
      <c r="J14" s="349"/>
      <c r="K14" s="349"/>
      <c r="L14" s="349"/>
      <c r="M14" s="349"/>
      <c r="N14" s="349"/>
      <c r="O14" s="349"/>
      <c r="P14" s="350"/>
    </row>
    <row r="15" spans="1:16" x14ac:dyDescent="0.25">
      <c r="A15" s="348"/>
      <c r="B15" s="779"/>
      <c r="C15" s="791"/>
      <c r="D15" s="785"/>
      <c r="E15" s="785"/>
      <c r="F15" s="788"/>
      <c r="G15" s="770"/>
      <c r="H15" s="364" t="s">
        <v>49</v>
      </c>
      <c r="I15" s="349"/>
      <c r="J15" s="349"/>
      <c r="K15" s="349"/>
      <c r="L15" s="349"/>
      <c r="M15" s="349"/>
      <c r="N15" s="349"/>
      <c r="O15" s="349"/>
      <c r="P15" s="350"/>
    </row>
    <row r="16" spans="1:16" x14ac:dyDescent="0.25">
      <c r="A16" s="348"/>
      <c r="B16" s="779"/>
      <c r="C16" s="791"/>
      <c r="D16" s="785"/>
      <c r="E16" s="785"/>
      <c r="F16" s="788"/>
      <c r="G16" s="770"/>
      <c r="H16" s="364" t="s">
        <v>710</v>
      </c>
      <c r="I16" s="349"/>
      <c r="J16" s="349"/>
      <c r="K16" s="349"/>
      <c r="L16" s="349"/>
      <c r="M16" s="349"/>
      <c r="N16" s="349"/>
      <c r="O16" s="349"/>
      <c r="P16" s="350"/>
    </row>
    <row r="17" spans="1:16" x14ac:dyDescent="0.25">
      <c r="A17" s="348"/>
      <c r="B17" s="780"/>
      <c r="C17" s="792"/>
      <c r="D17" s="786"/>
      <c r="E17" s="786"/>
      <c r="F17" s="789"/>
      <c r="G17" s="771"/>
      <c r="H17" s="365" t="s">
        <v>711</v>
      </c>
      <c r="I17" s="351"/>
      <c r="J17" s="351"/>
      <c r="K17" s="351"/>
      <c r="L17" s="351"/>
      <c r="M17" s="351"/>
      <c r="N17" s="351"/>
      <c r="O17" s="351"/>
      <c r="P17" s="352"/>
    </row>
    <row r="18" spans="1:16" x14ac:dyDescent="0.25">
      <c r="A18" s="348"/>
      <c r="B18" s="778" t="s">
        <v>55</v>
      </c>
      <c r="C18" s="790"/>
      <c r="D18" s="784"/>
      <c r="E18" s="784"/>
      <c r="F18" s="787"/>
      <c r="G18" s="769"/>
      <c r="H18" s="364" t="s">
        <v>708</v>
      </c>
      <c r="I18" s="349"/>
      <c r="J18" s="349"/>
      <c r="K18" s="349"/>
      <c r="L18" s="349"/>
      <c r="M18" s="349"/>
      <c r="N18" s="349"/>
      <c r="O18" s="349"/>
      <c r="P18" s="350"/>
    </row>
    <row r="19" spans="1:16" x14ac:dyDescent="0.25">
      <c r="A19" s="348"/>
      <c r="B19" s="779"/>
      <c r="C19" s="791"/>
      <c r="D19" s="785"/>
      <c r="E19" s="785"/>
      <c r="F19" s="788"/>
      <c r="G19" s="770"/>
      <c r="H19" s="364" t="s">
        <v>709</v>
      </c>
      <c r="I19" s="349"/>
      <c r="J19" s="349"/>
      <c r="K19" s="349"/>
      <c r="L19" s="349"/>
      <c r="M19" s="349"/>
      <c r="N19" s="349"/>
      <c r="O19" s="349"/>
      <c r="P19" s="350"/>
    </row>
    <row r="20" spans="1:16" x14ac:dyDescent="0.25">
      <c r="A20" s="348"/>
      <c r="B20" s="779"/>
      <c r="C20" s="791"/>
      <c r="D20" s="785"/>
      <c r="E20" s="785"/>
      <c r="F20" s="788"/>
      <c r="G20" s="770"/>
      <c r="H20" s="364" t="s">
        <v>49</v>
      </c>
      <c r="I20" s="349"/>
      <c r="J20" s="349"/>
      <c r="K20" s="349"/>
      <c r="L20" s="349"/>
      <c r="M20" s="349"/>
      <c r="N20" s="349"/>
      <c r="O20" s="349"/>
      <c r="P20" s="350"/>
    </row>
    <row r="21" spans="1:16" x14ac:dyDescent="0.25">
      <c r="A21" s="348"/>
      <c r="B21" s="779"/>
      <c r="C21" s="791"/>
      <c r="D21" s="785"/>
      <c r="E21" s="785"/>
      <c r="F21" s="788"/>
      <c r="G21" s="770"/>
      <c r="H21" s="364" t="s">
        <v>710</v>
      </c>
      <c r="I21" s="349"/>
      <c r="J21" s="349"/>
      <c r="K21" s="349"/>
      <c r="L21" s="349"/>
      <c r="M21" s="349"/>
      <c r="N21" s="349"/>
      <c r="O21" s="349"/>
      <c r="P21" s="350"/>
    </row>
    <row r="22" spans="1:16" x14ac:dyDescent="0.25">
      <c r="A22" s="348"/>
      <c r="B22" s="780"/>
      <c r="C22" s="792"/>
      <c r="D22" s="786"/>
      <c r="E22" s="786"/>
      <c r="F22" s="789"/>
      <c r="G22" s="771"/>
      <c r="H22" s="365" t="s">
        <v>711</v>
      </c>
      <c r="I22" s="351"/>
      <c r="J22" s="351"/>
      <c r="K22" s="351"/>
      <c r="L22" s="351"/>
      <c r="M22" s="351"/>
      <c r="N22" s="351"/>
      <c r="O22" s="351"/>
      <c r="P22" s="352"/>
    </row>
    <row r="23" spans="1:16" x14ac:dyDescent="0.25">
      <c r="A23" s="348"/>
      <c r="B23" s="778" t="s">
        <v>56</v>
      </c>
      <c r="C23" s="790"/>
      <c r="D23" s="784"/>
      <c r="E23" s="784"/>
      <c r="F23" s="787"/>
      <c r="G23" s="769"/>
      <c r="H23" s="364" t="s">
        <v>708</v>
      </c>
      <c r="I23" s="349"/>
      <c r="J23" s="349"/>
      <c r="K23" s="349"/>
      <c r="L23" s="349"/>
      <c r="M23" s="349"/>
      <c r="N23" s="349"/>
      <c r="O23" s="349"/>
      <c r="P23" s="350"/>
    </row>
    <row r="24" spans="1:16" x14ac:dyDescent="0.25">
      <c r="A24" s="348"/>
      <c r="B24" s="779"/>
      <c r="C24" s="791"/>
      <c r="D24" s="785"/>
      <c r="E24" s="785"/>
      <c r="F24" s="788"/>
      <c r="G24" s="770"/>
      <c r="H24" s="364" t="s">
        <v>709</v>
      </c>
      <c r="I24" s="349"/>
      <c r="J24" s="349"/>
      <c r="K24" s="349"/>
      <c r="L24" s="349"/>
      <c r="M24" s="349"/>
      <c r="N24" s="349"/>
      <c r="O24" s="349"/>
      <c r="P24" s="350"/>
    </row>
    <row r="25" spans="1:16" x14ac:dyDescent="0.25">
      <c r="A25" s="348"/>
      <c r="B25" s="779"/>
      <c r="C25" s="791"/>
      <c r="D25" s="785"/>
      <c r="E25" s="785"/>
      <c r="F25" s="788"/>
      <c r="G25" s="770"/>
      <c r="H25" s="364" t="s">
        <v>49</v>
      </c>
      <c r="I25" s="349"/>
      <c r="J25" s="349"/>
      <c r="K25" s="349"/>
      <c r="L25" s="349"/>
      <c r="M25" s="349"/>
      <c r="N25" s="349"/>
      <c r="O25" s="349"/>
      <c r="P25" s="350"/>
    </row>
    <row r="26" spans="1:16" x14ac:dyDescent="0.25">
      <c r="A26" s="348"/>
      <c r="B26" s="779"/>
      <c r="C26" s="791"/>
      <c r="D26" s="785"/>
      <c r="E26" s="785"/>
      <c r="F26" s="788"/>
      <c r="G26" s="770"/>
      <c r="H26" s="364" t="s">
        <v>710</v>
      </c>
      <c r="I26" s="349"/>
      <c r="J26" s="349"/>
      <c r="K26" s="349"/>
      <c r="L26" s="349"/>
      <c r="M26" s="349"/>
      <c r="N26" s="349"/>
      <c r="O26" s="349"/>
      <c r="P26" s="350"/>
    </row>
    <row r="27" spans="1:16" x14ac:dyDescent="0.25">
      <c r="A27" s="348"/>
      <c r="B27" s="780"/>
      <c r="C27" s="792"/>
      <c r="D27" s="786"/>
      <c r="E27" s="786"/>
      <c r="F27" s="789"/>
      <c r="G27" s="771"/>
      <c r="H27" s="365" t="s">
        <v>711</v>
      </c>
      <c r="I27" s="351"/>
      <c r="J27" s="351"/>
      <c r="K27" s="351"/>
      <c r="L27" s="351"/>
      <c r="M27" s="351"/>
      <c r="N27" s="351"/>
      <c r="O27" s="351"/>
      <c r="P27" s="352"/>
    </row>
    <row r="28" spans="1:16" x14ac:dyDescent="0.25">
      <c r="A28" s="348"/>
      <c r="B28" s="778" t="s">
        <v>265</v>
      </c>
      <c r="C28" s="790"/>
      <c r="D28" s="784"/>
      <c r="E28" s="784"/>
      <c r="F28" s="787"/>
      <c r="G28" s="769"/>
      <c r="H28" s="364" t="s">
        <v>708</v>
      </c>
      <c r="I28" s="349"/>
      <c r="J28" s="349"/>
      <c r="K28" s="349"/>
      <c r="L28" s="349"/>
      <c r="M28" s="349"/>
      <c r="N28" s="349"/>
      <c r="O28" s="349"/>
      <c r="P28" s="350"/>
    </row>
    <row r="29" spans="1:16" x14ac:dyDescent="0.25">
      <c r="A29" s="348"/>
      <c r="B29" s="779"/>
      <c r="C29" s="791"/>
      <c r="D29" s="785"/>
      <c r="E29" s="785"/>
      <c r="F29" s="788"/>
      <c r="G29" s="770"/>
      <c r="H29" s="364" t="s">
        <v>709</v>
      </c>
      <c r="I29" s="349"/>
      <c r="J29" s="349"/>
      <c r="K29" s="349"/>
      <c r="L29" s="349"/>
      <c r="M29" s="349"/>
      <c r="N29" s="349"/>
      <c r="O29" s="349"/>
      <c r="P29" s="350"/>
    </row>
    <row r="30" spans="1:16" x14ac:dyDescent="0.25">
      <c r="A30" s="348"/>
      <c r="B30" s="779"/>
      <c r="C30" s="791"/>
      <c r="D30" s="785"/>
      <c r="E30" s="785"/>
      <c r="F30" s="788"/>
      <c r="G30" s="770"/>
      <c r="H30" s="364" t="s">
        <v>49</v>
      </c>
      <c r="I30" s="349"/>
      <c r="J30" s="349"/>
      <c r="K30" s="349"/>
      <c r="L30" s="349"/>
      <c r="M30" s="349"/>
      <c r="N30" s="349"/>
      <c r="O30" s="349"/>
      <c r="P30" s="350"/>
    </row>
    <row r="31" spans="1:16" x14ac:dyDescent="0.25">
      <c r="A31" s="348"/>
      <c r="B31" s="779"/>
      <c r="C31" s="791"/>
      <c r="D31" s="785"/>
      <c r="E31" s="785"/>
      <c r="F31" s="788"/>
      <c r="G31" s="770"/>
      <c r="H31" s="364" t="s">
        <v>710</v>
      </c>
      <c r="I31" s="349"/>
      <c r="J31" s="349"/>
      <c r="K31" s="349"/>
      <c r="L31" s="349"/>
      <c r="M31" s="349"/>
      <c r="N31" s="349"/>
      <c r="O31" s="349"/>
      <c r="P31" s="350"/>
    </row>
    <row r="32" spans="1:16" ht="16.5" thickBot="1" x14ac:dyDescent="0.3">
      <c r="A32" s="348"/>
      <c r="B32" s="780"/>
      <c r="C32" s="792"/>
      <c r="D32" s="786"/>
      <c r="E32" s="786"/>
      <c r="F32" s="789"/>
      <c r="G32" s="793"/>
      <c r="H32" s="365" t="s">
        <v>711</v>
      </c>
      <c r="I32" s="351"/>
      <c r="J32" s="351"/>
      <c r="K32" s="351"/>
      <c r="L32" s="351"/>
      <c r="M32" s="351"/>
      <c r="N32" s="351"/>
      <c r="O32" s="351"/>
      <c r="P32" s="353"/>
    </row>
    <row r="33" spans="2:16" ht="26.25" customHeight="1" thickBot="1" x14ac:dyDescent="0.3">
      <c r="B33" s="794" t="s">
        <v>712</v>
      </c>
      <c r="C33" s="795"/>
      <c r="D33" s="795"/>
      <c r="E33" s="796"/>
      <c r="F33" s="354"/>
      <c r="G33" s="366"/>
      <c r="H33" s="355"/>
      <c r="I33" s="356">
        <v>650000</v>
      </c>
      <c r="J33" s="356"/>
      <c r="K33" s="356"/>
      <c r="L33" s="356"/>
      <c r="M33" s="356"/>
      <c r="N33" s="356"/>
      <c r="O33" s="356"/>
      <c r="P33" s="356"/>
    </row>
    <row r="35" spans="2:16" x14ac:dyDescent="0.25">
      <c r="B35" s="344" t="s">
        <v>713</v>
      </c>
    </row>
    <row r="36" spans="2:16" x14ac:dyDescent="0.25">
      <c r="B36" s="344" t="s">
        <v>714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topLeftCell="A16" workbookViewId="0">
      <selection activeCell="H30" sqref="H30"/>
    </sheetView>
  </sheetViews>
  <sheetFormatPr defaultColWidth="9.140625" defaultRowHeight="12.75" x14ac:dyDescent="0.2"/>
  <cols>
    <col min="1" max="1" width="1.5703125" style="177" customWidth="1"/>
    <col min="2" max="2" width="39.140625" style="177" customWidth="1"/>
    <col min="3" max="6" width="20.7109375" style="177" customWidth="1"/>
    <col min="7" max="16384" width="9.140625" style="177"/>
  </cols>
  <sheetData>
    <row r="1" spans="2:6" ht="15.75" x14ac:dyDescent="0.25">
      <c r="B1" s="479"/>
      <c r="C1" s="479"/>
      <c r="D1" s="479"/>
      <c r="E1" s="479"/>
      <c r="F1" s="480" t="s">
        <v>210</v>
      </c>
    </row>
    <row r="2" spans="2:6" ht="15.75" customHeight="1" x14ac:dyDescent="0.25">
      <c r="B2" s="815" t="s">
        <v>687</v>
      </c>
      <c r="C2" s="815"/>
      <c r="D2" s="815"/>
      <c r="E2" s="815"/>
      <c r="F2" s="815"/>
    </row>
    <row r="3" spans="2:6" ht="40.5" customHeight="1" x14ac:dyDescent="0.2">
      <c r="B3" s="481"/>
      <c r="C3" s="481"/>
      <c r="D3" s="481"/>
      <c r="E3" s="481"/>
      <c r="F3" s="481"/>
    </row>
    <row r="4" spans="2:6" ht="15.75" x14ac:dyDescent="0.25">
      <c r="B4" s="815" t="s">
        <v>792</v>
      </c>
      <c r="C4" s="815"/>
      <c r="D4" s="815"/>
      <c r="E4" s="815"/>
      <c r="F4" s="815"/>
    </row>
    <row r="5" spans="2:6" ht="13.5" thickBot="1" x14ac:dyDescent="0.25">
      <c r="B5" s="479"/>
      <c r="C5" s="479"/>
      <c r="D5" s="479"/>
      <c r="E5" s="479"/>
      <c r="F5" s="482" t="s">
        <v>3</v>
      </c>
    </row>
    <row r="6" spans="2:6" ht="36" customHeight="1" thickBot="1" x14ac:dyDescent="0.25">
      <c r="B6" s="483" t="s">
        <v>271</v>
      </c>
      <c r="C6" s="484" t="s">
        <v>826</v>
      </c>
      <c r="D6" s="484" t="s">
        <v>728</v>
      </c>
      <c r="E6" s="484" t="s">
        <v>675</v>
      </c>
      <c r="F6" s="484" t="s">
        <v>676</v>
      </c>
    </row>
    <row r="7" spans="2:6" ht="30" customHeight="1" x14ac:dyDescent="0.2">
      <c r="B7" s="485" t="s">
        <v>236</v>
      </c>
      <c r="C7" s="486">
        <v>32640712</v>
      </c>
      <c r="D7" s="486"/>
      <c r="E7" s="486"/>
      <c r="F7" s="486"/>
    </row>
    <row r="8" spans="2:6" ht="30" customHeight="1" x14ac:dyDescent="0.2">
      <c r="B8" s="485" t="s">
        <v>272</v>
      </c>
      <c r="C8" s="492">
        <v>31066371</v>
      </c>
      <c r="D8" s="487"/>
      <c r="E8" s="487"/>
      <c r="F8" s="487"/>
    </row>
    <row r="9" spans="2:6" ht="30" customHeight="1" thickBot="1" x14ac:dyDescent="0.25">
      <c r="B9" s="489" t="s">
        <v>237</v>
      </c>
      <c r="C9" s="488">
        <v>485273847</v>
      </c>
      <c r="D9" s="488"/>
      <c r="E9" s="488"/>
      <c r="F9" s="488"/>
    </row>
    <row r="10" spans="2:6" ht="13.5" thickTop="1" x14ac:dyDescent="0.2">
      <c r="B10" s="822" t="s">
        <v>261</v>
      </c>
      <c r="C10" s="818">
        <f>SUM(C7:C9)</f>
        <v>548980930</v>
      </c>
      <c r="D10" s="818"/>
      <c r="E10" s="818"/>
      <c r="F10" s="818"/>
    </row>
    <row r="11" spans="2:6" ht="15" customHeight="1" thickBot="1" x14ac:dyDescent="0.25">
      <c r="B11" s="823"/>
      <c r="C11" s="819"/>
      <c r="D11" s="819"/>
      <c r="E11" s="819"/>
      <c r="F11" s="819"/>
    </row>
    <row r="12" spans="2:6" x14ac:dyDescent="0.2">
      <c r="B12" s="490" t="s">
        <v>579</v>
      </c>
      <c r="C12" s="479"/>
      <c r="D12" s="479"/>
      <c r="E12" s="479"/>
      <c r="F12" s="479"/>
    </row>
    <row r="13" spans="2:6" x14ac:dyDescent="0.2">
      <c r="B13" s="481"/>
      <c r="C13" s="479"/>
      <c r="D13" s="479"/>
      <c r="E13" s="479"/>
      <c r="F13" s="479"/>
    </row>
    <row r="14" spans="2:6" ht="15.75" x14ac:dyDescent="0.25">
      <c r="B14" s="815" t="s">
        <v>827</v>
      </c>
      <c r="C14" s="815"/>
      <c r="D14" s="815"/>
      <c r="E14" s="815"/>
      <c r="F14" s="815"/>
    </row>
    <row r="15" spans="2:6" ht="13.5" thickBot="1" x14ac:dyDescent="0.25">
      <c r="B15" s="479"/>
      <c r="C15" s="479"/>
      <c r="D15" s="479"/>
      <c r="E15" s="479"/>
      <c r="F15" s="482" t="s">
        <v>3</v>
      </c>
    </row>
    <row r="16" spans="2:6" ht="36" customHeight="1" thickBot="1" x14ac:dyDescent="0.25">
      <c r="B16" s="483" t="s">
        <v>273</v>
      </c>
      <c r="C16" s="484" t="s">
        <v>826</v>
      </c>
      <c r="D16" s="484" t="s">
        <v>674</v>
      </c>
      <c r="E16" s="484" t="s">
        <v>675</v>
      </c>
      <c r="F16" s="484" t="s">
        <v>676</v>
      </c>
    </row>
    <row r="17" spans="1:7" ht="30" customHeight="1" x14ac:dyDescent="0.2">
      <c r="B17" s="485" t="s">
        <v>236</v>
      </c>
      <c r="C17" s="486">
        <v>20852479</v>
      </c>
      <c r="D17" s="486"/>
      <c r="E17" s="486"/>
      <c r="F17" s="486"/>
    </row>
    <row r="18" spans="1:7" ht="30" customHeight="1" x14ac:dyDescent="0.2">
      <c r="B18" s="180" t="s">
        <v>272</v>
      </c>
      <c r="C18" s="491">
        <v>8997324</v>
      </c>
      <c r="D18" s="491"/>
      <c r="E18" s="491"/>
      <c r="F18" s="491"/>
    </row>
    <row r="19" spans="1:7" ht="30" customHeight="1" thickBot="1" x14ac:dyDescent="0.25">
      <c r="B19" s="181" t="s">
        <v>237</v>
      </c>
      <c r="C19" s="488">
        <v>39604029</v>
      </c>
      <c r="D19" s="488"/>
      <c r="E19" s="488"/>
      <c r="F19" s="488"/>
    </row>
    <row r="20" spans="1:7" ht="13.5" thickTop="1" x14ac:dyDescent="0.2">
      <c r="B20" s="816" t="s">
        <v>261</v>
      </c>
      <c r="C20" s="818">
        <f>SUM(C17:C19)</f>
        <v>69453832</v>
      </c>
      <c r="D20" s="820"/>
      <c r="E20" s="820"/>
      <c r="F20" s="820"/>
    </row>
    <row r="21" spans="1:7" ht="15" customHeight="1" thickBot="1" x14ac:dyDescent="0.25">
      <c r="B21" s="817"/>
      <c r="C21" s="819"/>
      <c r="D21" s="821"/>
      <c r="E21" s="821"/>
      <c r="F21" s="821"/>
    </row>
    <row r="22" spans="1:7" ht="15" customHeight="1" x14ac:dyDescent="0.2">
      <c r="B22" s="328" t="s">
        <v>579</v>
      </c>
      <c r="C22" s="343"/>
      <c r="D22" s="343"/>
      <c r="E22" s="343"/>
      <c r="F22" s="343"/>
    </row>
    <row r="23" spans="1:7" ht="10.5" customHeight="1" x14ac:dyDescent="0.2">
      <c r="B23" s="183"/>
      <c r="C23" s="343"/>
      <c r="D23" s="343"/>
      <c r="E23" s="343"/>
      <c r="F23" s="343"/>
    </row>
    <row r="24" spans="1:7" ht="15" customHeight="1" x14ac:dyDescent="0.2">
      <c r="B24" s="804" t="s">
        <v>715</v>
      </c>
      <c r="C24" s="804"/>
      <c r="D24" s="804"/>
      <c r="E24" s="804"/>
      <c r="F24" s="804"/>
    </row>
    <row r="25" spans="1:7" ht="13.5" thickBot="1" x14ac:dyDescent="0.25">
      <c r="B25" s="179"/>
      <c r="E25" s="54"/>
      <c r="F25" s="178" t="s">
        <v>3</v>
      </c>
    </row>
    <row r="26" spans="1:7" ht="48" customHeight="1" thickBot="1" x14ac:dyDescent="0.25">
      <c r="B26" s="362"/>
      <c r="C26" s="370" t="s">
        <v>722</v>
      </c>
      <c r="D26" s="371" t="s">
        <v>717</v>
      </c>
      <c r="E26" s="369" t="s">
        <v>721</v>
      </c>
      <c r="F26" s="243" t="s">
        <v>717</v>
      </c>
    </row>
    <row r="27" spans="1:7" ht="34.5" customHeight="1" thickBot="1" x14ac:dyDescent="0.25">
      <c r="A27" s="192"/>
      <c r="B27" s="363" t="s">
        <v>793</v>
      </c>
      <c r="C27" s="368">
        <v>74</v>
      </c>
      <c r="D27" s="372">
        <v>10795540</v>
      </c>
      <c r="E27" s="373">
        <v>45</v>
      </c>
      <c r="F27" s="368">
        <v>8500000</v>
      </c>
    </row>
    <row r="28" spans="1:7" x14ac:dyDescent="0.2">
      <c r="B28" s="179" t="s">
        <v>579</v>
      </c>
    </row>
    <row r="29" spans="1:7" ht="13.5" thickBot="1" x14ac:dyDescent="0.25">
      <c r="B29" s="358"/>
      <c r="C29" s="358"/>
      <c r="D29" s="358"/>
      <c r="E29" s="358"/>
      <c r="F29" s="178" t="s">
        <v>3</v>
      </c>
      <c r="G29" s="179"/>
    </row>
    <row r="30" spans="1:7" ht="36.75" customHeight="1" thickBot="1" x14ac:dyDescent="0.25">
      <c r="B30" s="805" t="s">
        <v>716</v>
      </c>
      <c r="C30" s="709"/>
      <c r="D30" s="709"/>
      <c r="E30" s="710"/>
      <c r="F30" s="342" t="s">
        <v>718</v>
      </c>
      <c r="G30" s="338"/>
    </row>
    <row r="31" spans="1:7" ht="40.5" customHeight="1" x14ac:dyDescent="0.2">
      <c r="B31" s="806" t="s">
        <v>828</v>
      </c>
      <c r="C31" s="807"/>
      <c r="D31" s="807"/>
      <c r="E31" s="808"/>
      <c r="F31" s="359">
        <v>10795540</v>
      </c>
      <c r="G31" s="179"/>
    </row>
    <row r="32" spans="1:7" ht="40.5" customHeight="1" x14ac:dyDescent="0.2">
      <c r="B32" s="809" t="s">
        <v>829</v>
      </c>
      <c r="C32" s="810"/>
      <c r="D32" s="810"/>
      <c r="E32" s="811"/>
      <c r="F32" s="360">
        <v>2000000</v>
      </c>
      <c r="G32" s="179"/>
    </row>
    <row r="33" spans="2:7" ht="40.5" customHeight="1" x14ac:dyDescent="0.2">
      <c r="B33" s="812" t="s">
        <v>830</v>
      </c>
      <c r="C33" s="813"/>
      <c r="D33" s="813"/>
      <c r="E33" s="814"/>
      <c r="F33" s="360">
        <v>6500000</v>
      </c>
      <c r="G33" s="179"/>
    </row>
    <row r="34" spans="2:7" ht="40.5" customHeight="1" x14ac:dyDescent="0.2">
      <c r="B34" s="798"/>
      <c r="C34" s="799"/>
      <c r="D34" s="799"/>
      <c r="E34" s="800"/>
      <c r="F34" s="360"/>
      <c r="G34" s="179"/>
    </row>
    <row r="35" spans="2:7" ht="40.5" customHeight="1" x14ac:dyDescent="0.2">
      <c r="B35" s="798"/>
      <c r="C35" s="799"/>
      <c r="D35" s="799"/>
      <c r="E35" s="800"/>
      <c r="F35" s="360"/>
      <c r="G35" s="179"/>
    </row>
    <row r="36" spans="2:7" ht="40.5" customHeight="1" x14ac:dyDescent="0.2">
      <c r="B36" s="798"/>
      <c r="C36" s="799"/>
      <c r="D36" s="799"/>
      <c r="E36" s="800"/>
      <c r="F36" s="360"/>
      <c r="G36" s="179"/>
    </row>
    <row r="37" spans="2:7" ht="40.5" customHeight="1" x14ac:dyDescent="0.2">
      <c r="B37" s="798"/>
      <c r="C37" s="799"/>
      <c r="D37" s="799"/>
      <c r="E37" s="800"/>
      <c r="F37" s="360"/>
      <c r="G37" s="179"/>
    </row>
    <row r="38" spans="2:7" ht="40.5" customHeight="1" thickBot="1" x14ac:dyDescent="0.25">
      <c r="B38" s="801"/>
      <c r="C38" s="802"/>
      <c r="D38" s="802"/>
      <c r="E38" s="803"/>
      <c r="F38" s="361"/>
      <c r="G38" s="179"/>
    </row>
    <row r="39" spans="2:7" ht="3" customHeight="1" x14ac:dyDescent="0.2">
      <c r="F39" s="179"/>
      <c r="G39" s="179"/>
    </row>
    <row r="40" spans="2:7" ht="12.75" customHeight="1" x14ac:dyDescent="0.2">
      <c r="B40" s="797" t="s">
        <v>720</v>
      </c>
      <c r="C40" s="797"/>
      <c r="D40" s="797"/>
      <c r="E40" s="797"/>
      <c r="F40" s="797"/>
      <c r="G40" s="179"/>
    </row>
    <row r="41" spans="2:7" ht="26.25" customHeight="1" x14ac:dyDescent="0.2">
      <c r="B41" s="797"/>
      <c r="C41" s="797"/>
      <c r="D41" s="797"/>
      <c r="E41" s="797"/>
      <c r="F41" s="797"/>
      <c r="G41" s="179"/>
    </row>
    <row r="42" spans="2:7" ht="15" x14ac:dyDescent="0.25">
      <c r="B42" s="367" t="s">
        <v>719</v>
      </c>
    </row>
  </sheetData>
  <mergeCells count="24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5:E35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13" workbookViewId="0">
      <selection activeCell="L137" sqref="L137"/>
    </sheetView>
  </sheetViews>
  <sheetFormatPr defaultRowHeight="15.75" x14ac:dyDescent="0.2"/>
  <cols>
    <col min="1" max="1" width="1.5703125" style="177" customWidth="1"/>
    <col min="2" max="2" width="21.7109375" style="177" customWidth="1"/>
    <col min="3" max="3" width="45.7109375" style="177" customWidth="1"/>
    <col min="4" max="4" width="7.5703125" style="177" customWidth="1"/>
    <col min="5" max="8" width="18.28515625" style="68" customWidth="1"/>
    <col min="9" max="9" width="16.5703125" style="177" customWidth="1"/>
    <col min="10" max="256" width="9.140625" style="177"/>
    <col min="257" max="257" width="2.7109375" style="177" customWidth="1"/>
    <col min="258" max="258" width="21.7109375" style="177" customWidth="1"/>
    <col min="259" max="259" width="45.7109375" style="177" customWidth="1"/>
    <col min="260" max="260" width="7.5703125" style="177" customWidth="1"/>
    <col min="261" max="264" width="15.7109375" style="177" customWidth="1"/>
    <col min="265" max="512" width="9.140625" style="177"/>
    <col min="513" max="513" width="2.7109375" style="177" customWidth="1"/>
    <col min="514" max="514" width="21.7109375" style="177" customWidth="1"/>
    <col min="515" max="515" width="45.7109375" style="177" customWidth="1"/>
    <col min="516" max="516" width="7.5703125" style="177" customWidth="1"/>
    <col min="517" max="520" width="15.7109375" style="177" customWidth="1"/>
    <col min="521" max="768" width="9.140625" style="177"/>
    <col min="769" max="769" width="2.7109375" style="177" customWidth="1"/>
    <col min="770" max="770" width="21.7109375" style="177" customWidth="1"/>
    <col min="771" max="771" width="45.7109375" style="177" customWidth="1"/>
    <col min="772" max="772" width="7.5703125" style="177" customWidth="1"/>
    <col min="773" max="776" width="15.7109375" style="177" customWidth="1"/>
    <col min="777" max="1024" width="9.140625" style="177"/>
    <col min="1025" max="1025" width="2.7109375" style="177" customWidth="1"/>
    <col min="1026" max="1026" width="21.7109375" style="177" customWidth="1"/>
    <col min="1027" max="1027" width="45.7109375" style="177" customWidth="1"/>
    <col min="1028" max="1028" width="7.5703125" style="177" customWidth="1"/>
    <col min="1029" max="1032" width="15.7109375" style="177" customWidth="1"/>
    <col min="1033" max="1280" width="9.140625" style="177"/>
    <col min="1281" max="1281" width="2.7109375" style="177" customWidth="1"/>
    <col min="1282" max="1282" width="21.7109375" style="177" customWidth="1"/>
    <col min="1283" max="1283" width="45.7109375" style="177" customWidth="1"/>
    <col min="1284" max="1284" width="7.5703125" style="177" customWidth="1"/>
    <col min="1285" max="1288" width="15.7109375" style="177" customWidth="1"/>
    <col min="1289" max="1536" width="9.140625" style="177"/>
    <col min="1537" max="1537" width="2.7109375" style="177" customWidth="1"/>
    <col min="1538" max="1538" width="21.7109375" style="177" customWidth="1"/>
    <col min="1539" max="1539" width="45.7109375" style="177" customWidth="1"/>
    <col min="1540" max="1540" width="7.5703125" style="177" customWidth="1"/>
    <col min="1541" max="1544" width="15.7109375" style="177" customWidth="1"/>
    <col min="1545" max="1792" width="9.140625" style="177"/>
    <col min="1793" max="1793" width="2.7109375" style="177" customWidth="1"/>
    <col min="1794" max="1794" width="21.7109375" style="177" customWidth="1"/>
    <col min="1795" max="1795" width="45.7109375" style="177" customWidth="1"/>
    <col min="1796" max="1796" width="7.5703125" style="177" customWidth="1"/>
    <col min="1797" max="1800" width="15.7109375" style="177" customWidth="1"/>
    <col min="1801" max="2048" width="9.140625" style="177"/>
    <col min="2049" max="2049" width="2.7109375" style="177" customWidth="1"/>
    <col min="2050" max="2050" width="21.7109375" style="177" customWidth="1"/>
    <col min="2051" max="2051" width="45.7109375" style="177" customWidth="1"/>
    <col min="2052" max="2052" width="7.5703125" style="177" customWidth="1"/>
    <col min="2053" max="2056" width="15.7109375" style="177" customWidth="1"/>
    <col min="2057" max="2304" width="9.140625" style="177"/>
    <col min="2305" max="2305" width="2.7109375" style="177" customWidth="1"/>
    <col min="2306" max="2306" width="21.7109375" style="177" customWidth="1"/>
    <col min="2307" max="2307" width="45.7109375" style="177" customWidth="1"/>
    <col min="2308" max="2308" width="7.5703125" style="177" customWidth="1"/>
    <col min="2309" max="2312" width="15.7109375" style="177" customWidth="1"/>
    <col min="2313" max="2560" width="9.140625" style="177"/>
    <col min="2561" max="2561" width="2.7109375" style="177" customWidth="1"/>
    <col min="2562" max="2562" width="21.7109375" style="177" customWidth="1"/>
    <col min="2563" max="2563" width="45.7109375" style="177" customWidth="1"/>
    <col min="2564" max="2564" width="7.5703125" style="177" customWidth="1"/>
    <col min="2565" max="2568" width="15.7109375" style="177" customWidth="1"/>
    <col min="2569" max="2816" width="9.140625" style="177"/>
    <col min="2817" max="2817" width="2.7109375" style="177" customWidth="1"/>
    <col min="2818" max="2818" width="21.7109375" style="177" customWidth="1"/>
    <col min="2819" max="2819" width="45.7109375" style="177" customWidth="1"/>
    <col min="2820" max="2820" width="7.5703125" style="177" customWidth="1"/>
    <col min="2821" max="2824" width="15.7109375" style="177" customWidth="1"/>
    <col min="2825" max="3072" width="9.140625" style="177"/>
    <col min="3073" max="3073" width="2.7109375" style="177" customWidth="1"/>
    <col min="3074" max="3074" width="21.7109375" style="177" customWidth="1"/>
    <col min="3075" max="3075" width="45.7109375" style="177" customWidth="1"/>
    <col min="3076" max="3076" width="7.5703125" style="177" customWidth="1"/>
    <col min="3077" max="3080" width="15.7109375" style="177" customWidth="1"/>
    <col min="3081" max="3328" width="9.140625" style="177"/>
    <col min="3329" max="3329" width="2.7109375" style="177" customWidth="1"/>
    <col min="3330" max="3330" width="21.7109375" style="177" customWidth="1"/>
    <col min="3331" max="3331" width="45.7109375" style="177" customWidth="1"/>
    <col min="3332" max="3332" width="7.5703125" style="177" customWidth="1"/>
    <col min="3333" max="3336" width="15.7109375" style="177" customWidth="1"/>
    <col min="3337" max="3584" width="9.140625" style="177"/>
    <col min="3585" max="3585" width="2.7109375" style="177" customWidth="1"/>
    <col min="3586" max="3586" width="21.7109375" style="177" customWidth="1"/>
    <col min="3587" max="3587" width="45.7109375" style="177" customWidth="1"/>
    <col min="3588" max="3588" width="7.5703125" style="177" customWidth="1"/>
    <col min="3589" max="3592" width="15.7109375" style="177" customWidth="1"/>
    <col min="3593" max="3840" width="9.140625" style="177"/>
    <col min="3841" max="3841" width="2.7109375" style="177" customWidth="1"/>
    <col min="3842" max="3842" width="21.7109375" style="177" customWidth="1"/>
    <col min="3843" max="3843" width="45.7109375" style="177" customWidth="1"/>
    <col min="3844" max="3844" width="7.5703125" style="177" customWidth="1"/>
    <col min="3845" max="3848" width="15.7109375" style="177" customWidth="1"/>
    <col min="3849" max="4096" width="9.140625" style="177"/>
    <col min="4097" max="4097" width="2.7109375" style="177" customWidth="1"/>
    <col min="4098" max="4098" width="21.7109375" style="177" customWidth="1"/>
    <col min="4099" max="4099" width="45.7109375" style="177" customWidth="1"/>
    <col min="4100" max="4100" width="7.5703125" style="177" customWidth="1"/>
    <col min="4101" max="4104" width="15.7109375" style="177" customWidth="1"/>
    <col min="4105" max="4352" width="9.140625" style="177"/>
    <col min="4353" max="4353" width="2.7109375" style="177" customWidth="1"/>
    <col min="4354" max="4354" width="21.7109375" style="177" customWidth="1"/>
    <col min="4355" max="4355" width="45.7109375" style="177" customWidth="1"/>
    <col min="4356" max="4356" width="7.5703125" style="177" customWidth="1"/>
    <col min="4357" max="4360" width="15.7109375" style="177" customWidth="1"/>
    <col min="4361" max="4608" width="9.140625" style="177"/>
    <col min="4609" max="4609" width="2.7109375" style="177" customWidth="1"/>
    <col min="4610" max="4610" width="21.7109375" style="177" customWidth="1"/>
    <col min="4611" max="4611" width="45.7109375" style="177" customWidth="1"/>
    <col min="4612" max="4612" width="7.5703125" style="177" customWidth="1"/>
    <col min="4613" max="4616" width="15.7109375" style="177" customWidth="1"/>
    <col min="4617" max="4864" width="9.140625" style="177"/>
    <col min="4865" max="4865" width="2.7109375" style="177" customWidth="1"/>
    <col min="4866" max="4866" width="21.7109375" style="177" customWidth="1"/>
    <col min="4867" max="4867" width="45.7109375" style="177" customWidth="1"/>
    <col min="4868" max="4868" width="7.5703125" style="177" customWidth="1"/>
    <col min="4869" max="4872" width="15.7109375" style="177" customWidth="1"/>
    <col min="4873" max="5120" width="9.140625" style="177"/>
    <col min="5121" max="5121" width="2.7109375" style="177" customWidth="1"/>
    <col min="5122" max="5122" width="21.7109375" style="177" customWidth="1"/>
    <col min="5123" max="5123" width="45.7109375" style="177" customWidth="1"/>
    <col min="5124" max="5124" width="7.5703125" style="177" customWidth="1"/>
    <col min="5125" max="5128" width="15.7109375" style="177" customWidth="1"/>
    <col min="5129" max="5376" width="9.140625" style="177"/>
    <col min="5377" max="5377" width="2.7109375" style="177" customWidth="1"/>
    <col min="5378" max="5378" width="21.7109375" style="177" customWidth="1"/>
    <col min="5379" max="5379" width="45.7109375" style="177" customWidth="1"/>
    <col min="5380" max="5380" width="7.5703125" style="177" customWidth="1"/>
    <col min="5381" max="5384" width="15.7109375" style="177" customWidth="1"/>
    <col min="5385" max="5632" width="9.140625" style="177"/>
    <col min="5633" max="5633" width="2.7109375" style="177" customWidth="1"/>
    <col min="5634" max="5634" width="21.7109375" style="177" customWidth="1"/>
    <col min="5635" max="5635" width="45.7109375" style="177" customWidth="1"/>
    <col min="5636" max="5636" width="7.5703125" style="177" customWidth="1"/>
    <col min="5637" max="5640" width="15.7109375" style="177" customWidth="1"/>
    <col min="5641" max="5888" width="9.140625" style="177"/>
    <col min="5889" max="5889" width="2.7109375" style="177" customWidth="1"/>
    <col min="5890" max="5890" width="21.7109375" style="177" customWidth="1"/>
    <col min="5891" max="5891" width="45.7109375" style="177" customWidth="1"/>
    <col min="5892" max="5892" width="7.5703125" style="177" customWidth="1"/>
    <col min="5893" max="5896" width="15.7109375" style="177" customWidth="1"/>
    <col min="5897" max="6144" width="9.140625" style="177"/>
    <col min="6145" max="6145" width="2.7109375" style="177" customWidth="1"/>
    <col min="6146" max="6146" width="21.7109375" style="177" customWidth="1"/>
    <col min="6147" max="6147" width="45.7109375" style="177" customWidth="1"/>
    <col min="6148" max="6148" width="7.5703125" style="177" customWidth="1"/>
    <col min="6149" max="6152" width="15.7109375" style="177" customWidth="1"/>
    <col min="6153" max="6400" width="9.140625" style="177"/>
    <col min="6401" max="6401" width="2.7109375" style="177" customWidth="1"/>
    <col min="6402" max="6402" width="21.7109375" style="177" customWidth="1"/>
    <col min="6403" max="6403" width="45.7109375" style="177" customWidth="1"/>
    <col min="6404" max="6404" width="7.5703125" style="177" customWidth="1"/>
    <col min="6405" max="6408" width="15.7109375" style="177" customWidth="1"/>
    <col min="6409" max="6656" width="9.140625" style="177"/>
    <col min="6657" max="6657" width="2.7109375" style="177" customWidth="1"/>
    <col min="6658" max="6658" width="21.7109375" style="177" customWidth="1"/>
    <col min="6659" max="6659" width="45.7109375" style="177" customWidth="1"/>
    <col min="6660" max="6660" width="7.5703125" style="177" customWidth="1"/>
    <col min="6661" max="6664" width="15.7109375" style="177" customWidth="1"/>
    <col min="6665" max="6912" width="9.140625" style="177"/>
    <col min="6913" max="6913" width="2.7109375" style="177" customWidth="1"/>
    <col min="6914" max="6914" width="21.7109375" style="177" customWidth="1"/>
    <col min="6915" max="6915" width="45.7109375" style="177" customWidth="1"/>
    <col min="6916" max="6916" width="7.5703125" style="177" customWidth="1"/>
    <col min="6917" max="6920" width="15.7109375" style="177" customWidth="1"/>
    <col min="6921" max="7168" width="9.140625" style="177"/>
    <col min="7169" max="7169" width="2.7109375" style="177" customWidth="1"/>
    <col min="7170" max="7170" width="21.7109375" style="177" customWidth="1"/>
    <col min="7171" max="7171" width="45.7109375" style="177" customWidth="1"/>
    <col min="7172" max="7172" width="7.5703125" style="177" customWidth="1"/>
    <col min="7173" max="7176" width="15.7109375" style="177" customWidth="1"/>
    <col min="7177" max="7424" width="9.140625" style="177"/>
    <col min="7425" max="7425" width="2.7109375" style="177" customWidth="1"/>
    <col min="7426" max="7426" width="21.7109375" style="177" customWidth="1"/>
    <col min="7427" max="7427" width="45.7109375" style="177" customWidth="1"/>
    <col min="7428" max="7428" width="7.5703125" style="177" customWidth="1"/>
    <col min="7429" max="7432" width="15.7109375" style="177" customWidth="1"/>
    <col min="7433" max="7680" width="9.140625" style="177"/>
    <col min="7681" max="7681" width="2.7109375" style="177" customWidth="1"/>
    <col min="7682" max="7682" width="21.7109375" style="177" customWidth="1"/>
    <col min="7683" max="7683" width="45.7109375" style="177" customWidth="1"/>
    <col min="7684" max="7684" width="7.5703125" style="177" customWidth="1"/>
    <col min="7685" max="7688" width="15.7109375" style="177" customWidth="1"/>
    <col min="7689" max="7936" width="9.140625" style="177"/>
    <col min="7937" max="7937" width="2.7109375" style="177" customWidth="1"/>
    <col min="7938" max="7938" width="21.7109375" style="177" customWidth="1"/>
    <col min="7939" max="7939" width="45.7109375" style="177" customWidth="1"/>
    <col min="7940" max="7940" width="7.5703125" style="177" customWidth="1"/>
    <col min="7941" max="7944" width="15.7109375" style="177" customWidth="1"/>
    <col min="7945" max="8192" width="9.140625" style="177"/>
    <col min="8193" max="8193" width="2.7109375" style="177" customWidth="1"/>
    <col min="8194" max="8194" width="21.7109375" style="177" customWidth="1"/>
    <col min="8195" max="8195" width="45.7109375" style="177" customWidth="1"/>
    <col min="8196" max="8196" width="7.5703125" style="177" customWidth="1"/>
    <col min="8197" max="8200" width="15.7109375" style="177" customWidth="1"/>
    <col min="8201" max="8448" width="9.140625" style="177"/>
    <col min="8449" max="8449" width="2.7109375" style="177" customWidth="1"/>
    <col min="8450" max="8450" width="21.7109375" style="177" customWidth="1"/>
    <col min="8451" max="8451" width="45.7109375" style="177" customWidth="1"/>
    <col min="8452" max="8452" width="7.5703125" style="177" customWidth="1"/>
    <col min="8453" max="8456" width="15.7109375" style="177" customWidth="1"/>
    <col min="8457" max="8704" width="9.140625" style="177"/>
    <col min="8705" max="8705" width="2.7109375" style="177" customWidth="1"/>
    <col min="8706" max="8706" width="21.7109375" style="177" customWidth="1"/>
    <col min="8707" max="8707" width="45.7109375" style="177" customWidth="1"/>
    <col min="8708" max="8708" width="7.5703125" style="177" customWidth="1"/>
    <col min="8709" max="8712" width="15.7109375" style="177" customWidth="1"/>
    <col min="8713" max="8960" width="9.140625" style="177"/>
    <col min="8961" max="8961" width="2.7109375" style="177" customWidth="1"/>
    <col min="8962" max="8962" width="21.7109375" style="177" customWidth="1"/>
    <col min="8963" max="8963" width="45.7109375" style="177" customWidth="1"/>
    <col min="8964" max="8964" width="7.5703125" style="177" customWidth="1"/>
    <col min="8965" max="8968" width="15.7109375" style="177" customWidth="1"/>
    <col min="8969" max="9216" width="9.140625" style="177"/>
    <col min="9217" max="9217" width="2.7109375" style="177" customWidth="1"/>
    <col min="9218" max="9218" width="21.7109375" style="177" customWidth="1"/>
    <col min="9219" max="9219" width="45.7109375" style="177" customWidth="1"/>
    <col min="9220" max="9220" width="7.5703125" style="177" customWidth="1"/>
    <col min="9221" max="9224" width="15.7109375" style="177" customWidth="1"/>
    <col min="9225" max="9472" width="9.140625" style="177"/>
    <col min="9473" max="9473" width="2.7109375" style="177" customWidth="1"/>
    <col min="9474" max="9474" width="21.7109375" style="177" customWidth="1"/>
    <col min="9475" max="9475" width="45.7109375" style="177" customWidth="1"/>
    <col min="9476" max="9476" width="7.5703125" style="177" customWidth="1"/>
    <col min="9477" max="9480" width="15.7109375" style="177" customWidth="1"/>
    <col min="9481" max="9728" width="9.140625" style="177"/>
    <col min="9729" max="9729" width="2.7109375" style="177" customWidth="1"/>
    <col min="9730" max="9730" width="21.7109375" style="177" customWidth="1"/>
    <col min="9731" max="9731" width="45.7109375" style="177" customWidth="1"/>
    <col min="9732" max="9732" width="7.5703125" style="177" customWidth="1"/>
    <col min="9733" max="9736" width="15.7109375" style="177" customWidth="1"/>
    <col min="9737" max="9984" width="9.140625" style="177"/>
    <col min="9985" max="9985" width="2.7109375" style="177" customWidth="1"/>
    <col min="9986" max="9986" width="21.7109375" style="177" customWidth="1"/>
    <col min="9987" max="9987" width="45.7109375" style="177" customWidth="1"/>
    <col min="9988" max="9988" width="7.5703125" style="177" customWidth="1"/>
    <col min="9989" max="9992" width="15.7109375" style="177" customWidth="1"/>
    <col min="9993" max="10240" width="9.140625" style="177"/>
    <col min="10241" max="10241" width="2.7109375" style="177" customWidth="1"/>
    <col min="10242" max="10242" width="21.7109375" style="177" customWidth="1"/>
    <col min="10243" max="10243" width="45.7109375" style="177" customWidth="1"/>
    <col min="10244" max="10244" width="7.5703125" style="177" customWidth="1"/>
    <col min="10245" max="10248" width="15.7109375" style="177" customWidth="1"/>
    <col min="10249" max="10496" width="9.140625" style="177"/>
    <col min="10497" max="10497" width="2.7109375" style="177" customWidth="1"/>
    <col min="10498" max="10498" width="21.7109375" style="177" customWidth="1"/>
    <col min="10499" max="10499" width="45.7109375" style="177" customWidth="1"/>
    <col min="10500" max="10500" width="7.5703125" style="177" customWidth="1"/>
    <col min="10501" max="10504" width="15.7109375" style="177" customWidth="1"/>
    <col min="10505" max="10752" width="9.140625" style="177"/>
    <col min="10753" max="10753" width="2.7109375" style="177" customWidth="1"/>
    <col min="10754" max="10754" width="21.7109375" style="177" customWidth="1"/>
    <col min="10755" max="10755" width="45.7109375" style="177" customWidth="1"/>
    <col min="10756" max="10756" width="7.5703125" style="177" customWidth="1"/>
    <col min="10757" max="10760" width="15.7109375" style="177" customWidth="1"/>
    <col min="10761" max="11008" width="9.140625" style="177"/>
    <col min="11009" max="11009" width="2.7109375" style="177" customWidth="1"/>
    <col min="11010" max="11010" width="21.7109375" style="177" customWidth="1"/>
    <col min="11011" max="11011" width="45.7109375" style="177" customWidth="1"/>
    <col min="11012" max="11012" width="7.5703125" style="177" customWidth="1"/>
    <col min="11013" max="11016" width="15.7109375" style="177" customWidth="1"/>
    <col min="11017" max="11264" width="9.140625" style="177"/>
    <col min="11265" max="11265" width="2.7109375" style="177" customWidth="1"/>
    <col min="11266" max="11266" width="21.7109375" style="177" customWidth="1"/>
    <col min="11267" max="11267" width="45.7109375" style="177" customWidth="1"/>
    <col min="11268" max="11268" width="7.5703125" style="177" customWidth="1"/>
    <col min="11269" max="11272" width="15.7109375" style="177" customWidth="1"/>
    <col min="11273" max="11520" width="9.140625" style="177"/>
    <col min="11521" max="11521" width="2.7109375" style="177" customWidth="1"/>
    <col min="11522" max="11522" width="21.7109375" style="177" customWidth="1"/>
    <col min="11523" max="11523" width="45.7109375" style="177" customWidth="1"/>
    <col min="11524" max="11524" width="7.5703125" style="177" customWidth="1"/>
    <col min="11525" max="11528" width="15.7109375" style="177" customWidth="1"/>
    <col min="11529" max="11776" width="9.140625" style="177"/>
    <col min="11777" max="11777" width="2.7109375" style="177" customWidth="1"/>
    <col min="11778" max="11778" width="21.7109375" style="177" customWidth="1"/>
    <col min="11779" max="11779" width="45.7109375" style="177" customWidth="1"/>
    <col min="11780" max="11780" width="7.5703125" style="177" customWidth="1"/>
    <col min="11781" max="11784" width="15.7109375" style="177" customWidth="1"/>
    <col min="11785" max="12032" width="9.140625" style="177"/>
    <col min="12033" max="12033" width="2.7109375" style="177" customWidth="1"/>
    <col min="12034" max="12034" width="21.7109375" style="177" customWidth="1"/>
    <col min="12035" max="12035" width="45.7109375" style="177" customWidth="1"/>
    <col min="12036" max="12036" width="7.5703125" style="177" customWidth="1"/>
    <col min="12037" max="12040" width="15.7109375" style="177" customWidth="1"/>
    <col min="12041" max="12288" width="9.140625" style="177"/>
    <col min="12289" max="12289" width="2.7109375" style="177" customWidth="1"/>
    <col min="12290" max="12290" width="21.7109375" style="177" customWidth="1"/>
    <col min="12291" max="12291" width="45.7109375" style="177" customWidth="1"/>
    <col min="12292" max="12292" width="7.5703125" style="177" customWidth="1"/>
    <col min="12293" max="12296" width="15.7109375" style="177" customWidth="1"/>
    <col min="12297" max="12544" width="9.140625" style="177"/>
    <col min="12545" max="12545" width="2.7109375" style="177" customWidth="1"/>
    <col min="12546" max="12546" width="21.7109375" style="177" customWidth="1"/>
    <col min="12547" max="12547" width="45.7109375" style="177" customWidth="1"/>
    <col min="12548" max="12548" width="7.5703125" style="177" customWidth="1"/>
    <col min="12549" max="12552" width="15.7109375" style="177" customWidth="1"/>
    <col min="12553" max="12800" width="9.140625" style="177"/>
    <col min="12801" max="12801" width="2.7109375" style="177" customWidth="1"/>
    <col min="12802" max="12802" width="21.7109375" style="177" customWidth="1"/>
    <col min="12803" max="12803" width="45.7109375" style="177" customWidth="1"/>
    <col min="12804" max="12804" width="7.5703125" style="177" customWidth="1"/>
    <col min="12805" max="12808" width="15.7109375" style="177" customWidth="1"/>
    <col min="12809" max="13056" width="9.140625" style="177"/>
    <col min="13057" max="13057" width="2.7109375" style="177" customWidth="1"/>
    <col min="13058" max="13058" width="21.7109375" style="177" customWidth="1"/>
    <col min="13059" max="13059" width="45.7109375" style="177" customWidth="1"/>
    <col min="13060" max="13060" width="7.5703125" style="177" customWidth="1"/>
    <col min="13061" max="13064" width="15.7109375" style="177" customWidth="1"/>
    <col min="13065" max="13312" width="9.140625" style="177"/>
    <col min="13313" max="13313" width="2.7109375" style="177" customWidth="1"/>
    <col min="13314" max="13314" width="21.7109375" style="177" customWidth="1"/>
    <col min="13315" max="13315" width="45.7109375" style="177" customWidth="1"/>
    <col min="13316" max="13316" width="7.5703125" style="177" customWidth="1"/>
    <col min="13317" max="13320" width="15.7109375" style="177" customWidth="1"/>
    <col min="13321" max="13568" width="9.140625" style="177"/>
    <col min="13569" max="13569" width="2.7109375" style="177" customWidth="1"/>
    <col min="13570" max="13570" width="21.7109375" style="177" customWidth="1"/>
    <col min="13571" max="13571" width="45.7109375" style="177" customWidth="1"/>
    <col min="13572" max="13572" width="7.5703125" style="177" customWidth="1"/>
    <col min="13573" max="13576" width="15.7109375" style="177" customWidth="1"/>
    <col min="13577" max="13824" width="9.140625" style="177"/>
    <col min="13825" max="13825" width="2.7109375" style="177" customWidth="1"/>
    <col min="13826" max="13826" width="21.7109375" style="177" customWidth="1"/>
    <col min="13827" max="13827" width="45.7109375" style="177" customWidth="1"/>
    <col min="13828" max="13828" width="7.5703125" style="177" customWidth="1"/>
    <col min="13829" max="13832" width="15.7109375" style="177" customWidth="1"/>
    <col min="13833" max="14080" width="9.140625" style="177"/>
    <col min="14081" max="14081" width="2.7109375" style="177" customWidth="1"/>
    <col min="14082" max="14082" width="21.7109375" style="177" customWidth="1"/>
    <col min="14083" max="14083" width="45.7109375" style="177" customWidth="1"/>
    <col min="14084" max="14084" width="7.5703125" style="177" customWidth="1"/>
    <col min="14085" max="14088" width="15.7109375" style="177" customWidth="1"/>
    <col min="14089" max="14336" width="9.140625" style="177"/>
    <col min="14337" max="14337" width="2.7109375" style="177" customWidth="1"/>
    <col min="14338" max="14338" width="21.7109375" style="177" customWidth="1"/>
    <col min="14339" max="14339" width="45.7109375" style="177" customWidth="1"/>
    <col min="14340" max="14340" width="7.5703125" style="177" customWidth="1"/>
    <col min="14341" max="14344" width="15.7109375" style="177" customWidth="1"/>
    <col min="14345" max="14592" width="9.140625" style="177"/>
    <col min="14593" max="14593" width="2.7109375" style="177" customWidth="1"/>
    <col min="14594" max="14594" width="21.7109375" style="177" customWidth="1"/>
    <col min="14595" max="14595" width="45.7109375" style="177" customWidth="1"/>
    <col min="14596" max="14596" width="7.5703125" style="177" customWidth="1"/>
    <col min="14597" max="14600" width="15.7109375" style="177" customWidth="1"/>
    <col min="14601" max="14848" width="9.140625" style="177"/>
    <col min="14849" max="14849" width="2.7109375" style="177" customWidth="1"/>
    <col min="14850" max="14850" width="21.7109375" style="177" customWidth="1"/>
    <col min="14851" max="14851" width="45.7109375" style="177" customWidth="1"/>
    <col min="14852" max="14852" width="7.5703125" style="177" customWidth="1"/>
    <col min="14853" max="14856" width="15.7109375" style="177" customWidth="1"/>
    <col min="14857" max="15104" width="9.140625" style="177"/>
    <col min="15105" max="15105" width="2.7109375" style="177" customWidth="1"/>
    <col min="15106" max="15106" width="21.7109375" style="177" customWidth="1"/>
    <col min="15107" max="15107" width="45.7109375" style="177" customWidth="1"/>
    <col min="15108" max="15108" width="7.5703125" style="177" customWidth="1"/>
    <col min="15109" max="15112" width="15.7109375" style="177" customWidth="1"/>
    <col min="15113" max="15360" width="9.140625" style="177"/>
    <col min="15361" max="15361" width="2.7109375" style="177" customWidth="1"/>
    <col min="15362" max="15362" width="21.7109375" style="177" customWidth="1"/>
    <col min="15363" max="15363" width="45.7109375" style="177" customWidth="1"/>
    <col min="15364" max="15364" width="7.5703125" style="177" customWidth="1"/>
    <col min="15365" max="15368" width="15.7109375" style="177" customWidth="1"/>
    <col min="15369" max="15616" width="9.140625" style="177"/>
    <col min="15617" max="15617" width="2.7109375" style="177" customWidth="1"/>
    <col min="15618" max="15618" width="21.7109375" style="177" customWidth="1"/>
    <col min="15619" max="15619" width="45.7109375" style="177" customWidth="1"/>
    <col min="15620" max="15620" width="7.5703125" style="177" customWidth="1"/>
    <col min="15621" max="15624" width="15.7109375" style="177" customWidth="1"/>
    <col min="15625" max="15872" width="9.140625" style="177"/>
    <col min="15873" max="15873" width="2.7109375" style="177" customWidth="1"/>
    <col min="15874" max="15874" width="21.7109375" style="177" customWidth="1"/>
    <col min="15875" max="15875" width="45.7109375" style="177" customWidth="1"/>
    <col min="15876" max="15876" width="7.5703125" style="177" customWidth="1"/>
    <col min="15877" max="15880" width="15.7109375" style="177" customWidth="1"/>
    <col min="15881" max="16128" width="9.140625" style="177"/>
    <col min="16129" max="16129" width="2.7109375" style="177" customWidth="1"/>
    <col min="16130" max="16130" width="21.7109375" style="177" customWidth="1"/>
    <col min="16131" max="16131" width="45.7109375" style="177" customWidth="1"/>
    <col min="16132" max="16132" width="7.5703125" style="177" customWidth="1"/>
    <col min="16133" max="16136" width="15.7109375" style="177" customWidth="1"/>
    <col min="16137" max="16384" width="9.140625" style="177"/>
  </cols>
  <sheetData>
    <row r="1" spans="1:12" ht="12.75" customHeight="1" x14ac:dyDescent="0.2">
      <c r="H1" s="188"/>
      <c r="I1" s="188" t="s">
        <v>574</v>
      </c>
    </row>
    <row r="2" spans="1:12" ht="17.25" customHeight="1" x14ac:dyDescent="0.2">
      <c r="B2" s="578" t="s">
        <v>783</v>
      </c>
      <c r="C2" s="578"/>
      <c r="D2" s="578"/>
      <c r="E2" s="578"/>
      <c r="F2" s="578"/>
      <c r="G2" s="578"/>
      <c r="H2" s="578"/>
      <c r="I2" s="578"/>
    </row>
    <row r="3" spans="1:12" ht="12" customHeight="1" thickBot="1" x14ac:dyDescent="0.25">
      <c r="E3" s="177"/>
      <c r="F3" s="177"/>
      <c r="G3" s="177"/>
      <c r="H3" s="178"/>
      <c r="I3" s="178" t="s">
        <v>128</v>
      </c>
    </row>
    <row r="4" spans="1:12" ht="24" customHeight="1" x14ac:dyDescent="0.2">
      <c r="B4" s="579" t="s">
        <v>60</v>
      </c>
      <c r="C4" s="581" t="s">
        <v>61</v>
      </c>
      <c r="D4" s="583" t="s">
        <v>84</v>
      </c>
      <c r="E4" s="552" t="s">
        <v>780</v>
      </c>
      <c r="F4" s="554" t="s">
        <v>779</v>
      </c>
      <c r="G4" s="564" t="s">
        <v>781</v>
      </c>
      <c r="H4" s="565"/>
      <c r="I4" s="562" t="s">
        <v>782</v>
      </c>
    </row>
    <row r="5" spans="1:12" ht="28.5" customHeight="1" x14ac:dyDescent="0.2">
      <c r="B5" s="580"/>
      <c r="C5" s="582"/>
      <c r="D5" s="584"/>
      <c r="E5" s="553"/>
      <c r="F5" s="555"/>
      <c r="G5" s="249" t="s">
        <v>67</v>
      </c>
      <c r="H5" s="301" t="s">
        <v>46</v>
      </c>
      <c r="I5" s="563"/>
    </row>
    <row r="6" spans="1:12" ht="12.75" customHeight="1" thickBot="1" x14ac:dyDescent="0.25">
      <c r="B6" s="184">
        <v>1</v>
      </c>
      <c r="C6" s="185">
        <v>2</v>
      </c>
      <c r="D6" s="311">
        <v>3</v>
      </c>
      <c r="E6" s="307">
        <v>4</v>
      </c>
      <c r="F6" s="304">
        <v>5</v>
      </c>
      <c r="G6" s="303">
        <v>6</v>
      </c>
      <c r="H6" s="302">
        <v>7</v>
      </c>
      <c r="I6" s="187">
        <v>8</v>
      </c>
    </row>
    <row r="7" spans="1:12" ht="20.100000000000001" customHeight="1" x14ac:dyDescent="0.2">
      <c r="B7" s="189"/>
      <c r="C7" s="190" t="s">
        <v>62</v>
      </c>
      <c r="D7" s="312"/>
      <c r="E7" s="382"/>
      <c r="F7" s="379"/>
      <c r="G7" s="382"/>
      <c r="H7" s="305"/>
      <c r="I7" s="191"/>
    </row>
    <row r="8" spans="1:12" ht="20.100000000000001" customHeight="1" x14ac:dyDescent="0.2">
      <c r="A8" s="192"/>
      <c r="B8" s="193" t="s">
        <v>274</v>
      </c>
      <c r="C8" s="190" t="s">
        <v>275</v>
      </c>
      <c r="D8" s="309" t="s">
        <v>276</v>
      </c>
      <c r="E8" s="383"/>
      <c r="F8" s="380"/>
      <c r="G8" s="383"/>
      <c r="H8" s="306"/>
      <c r="I8" s="194" t="str">
        <f>IFERROR(H8/G8,"  ")</f>
        <v xml:space="preserve">  </v>
      </c>
    </row>
    <row r="9" spans="1:12" ht="20.100000000000001" customHeight="1" x14ac:dyDescent="0.2">
      <c r="A9" s="192"/>
      <c r="B9" s="568"/>
      <c r="C9" s="195" t="s">
        <v>277</v>
      </c>
      <c r="D9" s="569" t="s">
        <v>278</v>
      </c>
      <c r="E9" s="541">
        <f>E11+E18+E27+E28+E39</f>
        <v>790330</v>
      </c>
      <c r="F9" s="566">
        <f t="shared" ref="F9" si="0">F11+F18+F27+F28+F39</f>
        <v>819546</v>
      </c>
      <c r="G9" s="566">
        <f>G11+G18+G27+G28+G39</f>
        <v>790215</v>
      </c>
      <c r="H9" s="566">
        <f>H11+H18+H27+H28+H39</f>
        <v>784460</v>
      </c>
      <c r="I9" s="533">
        <f t="shared" ref="I9:I72" si="1">IFERROR(H9/G9,"  ")</f>
        <v>0.99271717190891084</v>
      </c>
    </row>
    <row r="10" spans="1:12" ht="13.5" customHeight="1" x14ac:dyDescent="0.2">
      <c r="A10" s="192"/>
      <c r="B10" s="568"/>
      <c r="C10" s="196" t="s">
        <v>279</v>
      </c>
      <c r="D10" s="569"/>
      <c r="E10" s="542"/>
      <c r="F10" s="567"/>
      <c r="G10" s="567"/>
      <c r="H10" s="567"/>
      <c r="I10" s="534" t="str">
        <f t="shared" si="1"/>
        <v xml:space="preserve">  </v>
      </c>
    </row>
    <row r="11" spans="1:12" ht="20.100000000000001" customHeight="1" x14ac:dyDescent="0.2">
      <c r="A11" s="192"/>
      <c r="B11" s="568" t="s">
        <v>280</v>
      </c>
      <c r="C11" s="197" t="s">
        <v>281</v>
      </c>
      <c r="D11" s="569" t="s">
        <v>282</v>
      </c>
      <c r="E11" s="541"/>
      <c r="F11" s="574"/>
      <c r="G11" s="572"/>
      <c r="H11" s="537"/>
      <c r="I11" s="533" t="str">
        <f t="shared" si="1"/>
        <v xml:space="preserve">  </v>
      </c>
      <c r="L11" s="179"/>
    </row>
    <row r="12" spans="1:12" ht="12.75" customHeight="1" x14ac:dyDescent="0.2">
      <c r="A12" s="192"/>
      <c r="B12" s="568"/>
      <c r="C12" s="198" t="s">
        <v>283</v>
      </c>
      <c r="D12" s="569"/>
      <c r="E12" s="542"/>
      <c r="F12" s="575"/>
      <c r="G12" s="573"/>
      <c r="H12" s="538"/>
      <c r="I12" s="534" t="str">
        <f t="shared" si="1"/>
        <v xml:space="preserve">  </v>
      </c>
    </row>
    <row r="13" spans="1:12" ht="20.100000000000001" customHeight="1" x14ac:dyDescent="0.2">
      <c r="A13" s="192"/>
      <c r="B13" s="193" t="s">
        <v>85</v>
      </c>
      <c r="C13" s="199" t="s">
        <v>129</v>
      </c>
      <c r="D13" s="309" t="s">
        <v>284</v>
      </c>
      <c r="E13" s="377"/>
      <c r="F13" s="377"/>
      <c r="G13" s="375"/>
      <c r="H13" s="291"/>
      <c r="I13" s="200" t="str">
        <f t="shared" si="1"/>
        <v xml:space="preserve">  </v>
      </c>
    </row>
    <row r="14" spans="1:12" ht="25.5" customHeight="1" x14ac:dyDescent="0.2">
      <c r="A14" s="192"/>
      <c r="B14" s="193" t="s">
        <v>285</v>
      </c>
      <c r="C14" s="199" t="s">
        <v>286</v>
      </c>
      <c r="D14" s="309" t="s">
        <v>287</v>
      </c>
      <c r="E14" s="377"/>
      <c r="F14" s="377"/>
      <c r="G14" s="375"/>
      <c r="H14" s="291"/>
      <c r="I14" s="200" t="str">
        <f t="shared" si="1"/>
        <v xml:space="preserve">  </v>
      </c>
    </row>
    <row r="15" spans="1:12" ht="20.100000000000001" customHeight="1" x14ac:dyDescent="0.2">
      <c r="A15" s="192"/>
      <c r="B15" s="193" t="s">
        <v>93</v>
      </c>
      <c r="C15" s="199" t="s">
        <v>288</v>
      </c>
      <c r="D15" s="309" t="s">
        <v>289</v>
      </c>
      <c r="E15" s="377"/>
      <c r="F15" s="377"/>
      <c r="G15" s="375"/>
      <c r="H15" s="291"/>
      <c r="I15" s="200" t="str">
        <f t="shared" si="1"/>
        <v xml:space="preserve">  </v>
      </c>
    </row>
    <row r="16" spans="1:12" ht="25.5" customHeight="1" x14ac:dyDescent="0.2">
      <c r="A16" s="192"/>
      <c r="B16" s="193" t="s">
        <v>290</v>
      </c>
      <c r="C16" s="199" t="s">
        <v>291</v>
      </c>
      <c r="D16" s="309" t="s">
        <v>292</v>
      </c>
      <c r="E16" s="377"/>
      <c r="F16" s="377"/>
      <c r="G16" s="375"/>
      <c r="H16" s="291"/>
      <c r="I16" s="200" t="str">
        <f t="shared" si="1"/>
        <v xml:space="preserve">  </v>
      </c>
    </row>
    <row r="17" spans="1:9" ht="20.100000000000001" customHeight="1" x14ac:dyDescent="0.2">
      <c r="A17" s="192"/>
      <c r="B17" s="193" t="s">
        <v>94</v>
      </c>
      <c r="C17" s="199" t="s">
        <v>293</v>
      </c>
      <c r="D17" s="309" t="s">
        <v>294</v>
      </c>
      <c r="E17" s="377"/>
      <c r="F17" s="377"/>
      <c r="G17" s="375"/>
      <c r="H17" s="291"/>
      <c r="I17" s="200" t="str">
        <f t="shared" si="1"/>
        <v xml:space="preserve">  </v>
      </c>
    </row>
    <row r="18" spans="1:9" ht="20.100000000000001" customHeight="1" x14ac:dyDescent="0.2">
      <c r="A18" s="192"/>
      <c r="B18" s="568" t="s">
        <v>295</v>
      </c>
      <c r="C18" s="197" t="s">
        <v>296</v>
      </c>
      <c r="D18" s="569" t="s">
        <v>297</v>
      </c>
      <c r="E18" s="541">
        <f>E20+E21+E22+E23+E24+E25+E26</f>
        <v>759248</v>
      </c>
      <c r="F18" s="566">
        <f>F20+F21+F22+F23+F24+F25+F26</f>
        <v>817375</v>
      </c>
      <c r="G18" s="566">
        <f t="shared" ref="G18:H18" si="2">G20+G21+G22+G23+G24+G25+G26</f>
        <v>788044</v>
      </c>
      <c r="H18" s="566">
        <f t="shared" si="2"/>
        <v>753498</v>
      </c>
      <c r="I18" s="533">
        <f t="shared" si="1"/>
        <v>0.95616234626492935</v>
      </c>
    </row>
    <row r="19" spans="1:9" ht="12.75" customHeight="1" x14ac:dyDescent="0.2">
      <c r="A19" s="192"/>
      <c r="B19" s="568"/>
      <c r="C19" s="198" t="s">
        <v>298</v>
      </c>
      <c r="D19" s="569"/>
      <c r="E19" s="542"/>
      <c r="F19" s="567"/>
      <c r="G19" s="567"/>
      <c r="H19" s="567"/>
      <c r="I19" s="534" t="str">
        <f t="shared" si="1"/>
        <v xml:space="preserve">  </v>
      </c>
    </row>
    <row r="20" spans="1:9" ht="20.100000000000001" customHeight="1" x14ac:dyDescent="0.2">
      <c r="A20" s="192"/>
      <c r="B20" s="193" t="s">
        <v>299</v>
      </c>
      <c r="C20" s="199" t="s">
        <v>300</v>
      </c>
      <c r="D20" s="309" t="s">
        <v>301</v>
      </c>
      <c r="E20" s="377">
        <v>648727</v>
      </c>
      <c r="F20" s="377">
        <v>680600</v>
      </c>
      <c r="G20" s="375">
        <v>661000</v>
      </c>
      <c r="H20" s="291">
        <v>642577</v>
      </c>
      <c r="I20" s="200">
        <f t="shared" si="1"/>
        <v>0.9721285930408472</v>
      </c>
    </row>
    <row r="21" spans="1:9" ht="20.100000000000001" customHeight="1" x14ac:dyDescent="0.2">
      <c r="B21" s="201" t="s">
        <v>95</v>
      </c>
      <c r="C21" s="199" t="s">
        <v>302</v>
      </c>
      <c r="D21" s="309" t="s">
        <v>303</v>
      </c>
      <c r="E21" s="377">
        <v>53232</v>
      </c>
      <c r="F21" s="377">
        <v>73500</v>
      </c>
      <c r="G21" s="375">
        <v>66180</v>
      </c>
      <c r="H21" s="291">
        <v>53632</v>
      </c>
      <c r="I21" s="200">
        <f t="shared" si="1"/>
        <v>0.81039588999697798</v>
      </c>
    </row>
    <row r="22" spans="1:9" ht="20.100000000000001" customHeight="1" x14ac:dyDescent="0.2">
      <c r="B22" s="201" t="s">
        <v>96</v>
      </c>
      <c r="C22" s="199" t="s">
        <v>304</v>
      </c>
      <c r="D22" s="309" t="s">
        <v>305</v>
      </c>
      <c r="E22" s="377">
        <v>57289</v>
      </c>
      <c r="F22" s="377">
        <v>59700</v>
      </c>
      <c r="G22" s="375">
        <v>57289</v>
      </c>
      <c r="H22" s="291">
        <v>57289</v>
      </c>
      <c r="I22" s="200">
        <f t="shared" si="1"/>
        <v>1</v>
      </c>
    </row>
    <row r="23" spans="1:9" ht="25.5" customHeight="1" x14ac:dyDescent="0.2">
      <c r="B23" s="201" t="s">
        <v>306</v>
      </c>
      <c r="C23" s="199" t="s">
        <v>307</v>
      </c>
      <c r="D23" s="309" t="s">
        <v>308</v>
      </c>
      <c r="E23" s="377"/>
      <c r="F23" s="377"/>
      <c r="G23" s="375"/>
      <c r="H23" s="291"/>
      <c r="I23" s="200" t="str">
        <f t="shared" si="1"/>
        <v xml:space="preserve">  </v>
      </c>
    </row>
    <row r="24" spans="1:9" ht="25.5" customHeight="1" x14ac:dyDescent="0.2">
      <c r="B24" s="201" t="s">
        <v>309</v>
      </c>
      <c r="C24" s="199" t="s">
        <v>310</v>
      </c>
      <c r="D24" s="309" t="s">
        <v>311</v>
      </c>
      <c r="E24" s="377"/>
      <c r="F24" s="377">
        <v>3575</v>
      </c>
      <c r="G24" s="375">
        <v>3575</v>
      </c>
      <c r="H24" s="291"/>
      <c r="I24" s="200">
        <f t="shared" si="1"/>
        <v>0</v>
      </c>
    </row>
    <row r="25" spans="1:9" ht="25.5" customHeight="1" x14ac:dyDescent="0.2">
      <c r="B25" s="201" t="s">
        <v>312</v>
      </c>
      <c r="C25" s="199" t="s">
        <v>313</v>
      </c>
      <c r="D25" s="309" t="s">
        <v>314</v>
      </c>
      <c r="E25" s="377"/>
      <c r="F25" s="377"/>
      <c r="G25" s="375"/>
      <c r="H25" s="291"/>
      <c r="I25" s="200" t="str">
        <f t="shared" si="1"/>
        <v xml:space="preserve">  </v>
      </c>
    </row>
    <row r="26" spans="1:9" ht="25.5" customHeight="1" x14ac:dyDescent="0.2">
      <c r="B26" s="201" t="s">
        <v>312</v>
      </c>
      <c r="C26" s="199" t="s">
        <v>315</v>
      </c>
      <c r="D26" s="309" t="s">
        <v>316</v>
      </c>
      <c r="E26" s="377"/>
      <c r="F26" s="377"/>
      <c r="G26" s="375"/>
      <c r="H26" s="291"/>
      <c r="I26" s="200" t="str">
        <f t="shared" si="1"/>
        <v xml:space="preserve">  </v>
      </c>
    </row>
    <row r="27" spans="1:9" ht="20.100000000000001" customHeight="1" x14ac:dyDescent="0.2">
      <c r="A27" s="192"/>
      <c r="B27" s="193" t="s">
        <v>317</v>
      </c>
      <c r="C27" s="199" t="s">
        <v>318</v>
      </c>
      <c r="D27" s="309" t="s">
        <v>319</v>
      </c>
      <c r="E27" s="377"/>
      <c r="F27" s="377"/>
      <c r="G27" s="375"/>
      <c r="H27" s="291"/>
      <c r="I27" s="200" t="str">
        <f t="shared" si="1"/>
        <v xml:space="preserve">  </v>
      </c>
    </row>
    <row r="28" spans="1:9" ht="25.5" customHeight="1" x14ac:dyDescent="0.2">
      <c r="A28" s="192"/>
      <c r="B28" s="568" t="s">
        <v>320</v>
      </c>
      <c r="C28" s="197" t="s">
        <v>321</v>
      </c>
      <c r="D28" s="569" t="s">
        <v>322</v>
      </c>
      <c r="E28" s="541">
        <f>E30+E31+E32+E33+E34+E35+E36+E37++E38</f>
        <v>31082</v>
      </c>
      <c r="F28" s="566">
        <f>F30+F31+F32+F33+F34+F35+F36+F37++F38</f>
        <v>2171</v>
      </c>
      <c r="G28" s="566">
        <f>G30+G31+G32+G33+G34+G35+G36+G37++G38</f>
        <v>2171</v>
      </c>
      <c r="H28" s="566">
        <f>H30+H31+H32+H33+H34+H35+H36+H37++H38</f>
        <v>30962</v>
      </c>
      <c r="I28" s="533">
        <f t="shared" si="1"/>
        <v>14.261630584983878</v>
      </c>
    </row>
    <row r="29" spans="1:9" ht="22.5" customHeight="1" x14ac:dyDescent="0.2">
      <c r="A29" s="192"/>
      <c r="B29" s="568"/>
      <c r="C29" s="198" t="s">
        <v>323</v>
      </c>
      <c r="D29" s="569"/>
      <c r="E29" s="542"/>
      <c r="F29" s="567"/>
      <c r="G29" s="567"/>
      <c r="H29" s="567"/>
      <c r="I29" s="534" t="str">
        <f t="shared" si="1"/>
        <v xml:space="preserve">  </v>
      </c>
    </row>
    <row r="30" spans="1:9" ht="25.5" customHeight="1" x14ac:dyDescent="0.2">
      <c r="A30" s="192"/>
      <c r="B30" s="193" t="s">
        <v>324</v>
      </c>
      <c r="C30" s="199" t="s">
        <v>325</v>
      </c>
      <c r="D30" s="309" t="s">
        <v>326</v>
      </c>
      <c r="E30" s="377">
        <v>28830</v>
      </c>
      <c r="F30" s="377">
        <v>171</v>
      </c>
      <c r="G30" s="375">
        <v>171</v>
      </c>
      <c r="H30" s="291">
        <v>28830</v>
      </c>
      <c r="I30" s="200">
        <f t="shared" si="1"/>
        <v>168.59649122807016</v>
      </c>
    </row>
    <row r="31" spans="1:9" ht="25.5" customHeight="1" x14ac:dyDescent="0.2">
      <c r="B31" s="201" t="s">
        <v>327</v>
      </c>
      <c r="C31" s="199" t="s">
        <v>328</v>
      </c>
      <c r="D31" s="309" t="s">
        <v>329</v>
      </c>
      <c r="E31" s="377"/>
      <c r="F31" s="377"/>
      <c r="G31" s="375"/>
      <c r="H31" s="291"/>
      <c r="I31" s="200" t="str">
        <f t="shared" si="1"/>
        <v xml:space="preserve">  </v>
      </c>
    </row>
    <row r="32" spans="1:9" ht="35.25" customHeight="1" x14ac:dyDescent="0.2">
      <c r="B32" s="201" t="s">
        <v>330</v>
      </c>
      <c r="C32" s="199" t="s">
        <v>331</v>
      </c>
      <c r="D32" s="309" t="s">
        <v>332</v>
      </c>
      <c r="E32" s="377"/>
      <c r="F32" s="377"/>
      <c r="G32" s="375"/>
      <c r="H32" s="291"/>
      <c r="I32" s="200" t="str">
        <f t="shared" si="1"/>
        <v xml:space="preserve">  </v>
      </c>
    </row>
    <row r="33" spans="1:9" ht="35.25" customHeight="1" x14ac:dyDescent="0.2">
      <c r="B33" s="201" t="s">
        <v>333</v>
      </c>
      <c r="C33" s="199" t="s">
        <v>334</v>
      </c>
      <c r="D33" s="309" t="s">
        <v>335</v>
      </c>
      <c r="E33" s="377"/>
      <c r="F33" s="377"/>
      <c r="G33" s="375"/>
      <c r="H33" s="291"/>
      <c r="I33" s="200" t="str">
        <f t="shared" si="1"/>
        <v xml:space="preserve">  </v>
      </c>
    </row>
    <row r="34" spans="1:9" ht="25.5" customHeight="1" x14ac:dyDescent="0.2">
      <c r="B34" s="201" t="s">
        <v>336</v>
      </c>
      <c r="C34" s="199" t="s">
        <v>337</v>
      </c>
      <c r="D34" s="309" t="s">
        <v>338</v>
      </c>
      <c r="E34" s="377"/>
      <c r="F34" s="377"/>
      <c r="G34" s="375"/>
      <c r="H34" s="291"/>
      <c r="I34" s="200" t="str">
        <f t="shared" si="1"/>
        <v xml:space="preserve">  </v>
      </c>
    </row>
    <row r="35" spans="1:9" ht="25.5" customHeight="1" x14ac:dyDescent="0.2">
      <c r="B35" s="201" t="s">
        <v>336</v>
      </c>
      <c r="C35" s="199" t="s">
        <v>339</v>
      </c>
      <c r="D35" s="309" t="s">
        <v>340</v>
      </c>
      <c r="E35" s="377"/>
      <c r="F35" s="377"/>
      <c r="G35" s="375"/>
      <c r="H35" s="291"/>
      <c r="I35" s="200" t="str">
        <f t="shared" si="1"/>
        <v xml:space="preserve">  </v>
      </c>
    </row>
    <row r="36" spans="1:9" ht="39" customHeight="1" x14ac:dyDescent="0.2">
      <c r="B36" s="201" t="s">
        <v>130</v>
      </c>
      <c r="C36" s="199" t="s">
        <v>341</v>
      </c>
      <c r="D36" s="309" t="s">
        <v>342</v>
      </c>
      <c r="E36" s="377"/>
      <c r="F36" s="377"/>
      <c r="G36" s="375"/>
      <c r="H36" s="291"/>
      <c r="I36" s="200" t="str">
        <f t="shared" si="1"/>
        <v xml:space="preserve">  </v>
      </c>
    </row>
    <row r="37" spans="1:9" ht="25.5" customHeight="1" x14ac:dyDescent="0.2">
      <c r="B37" s="201" t="s">
        <v>131</v>
      </c>
      <c r="C37" s="199" t="s">
        <v>343</v>
      </c>
      <c r="D37" s="309" t="s">
        <v>344</v>
      </c>
      <c r="E37" s="377"/>
      <c r="F37" s="377"/>
      <c r="G37" s="375"/>
      <c r="H37" s="291"/>
      <c r="I37" s="200" t="str">
        <f t="shared" si="1"/>
        <v xml:space="preserve">  </v>
      </c>
    </row>
    <row r="38" spans="1:9" ht="25.5" customHeight="1" x14ac:dyDescent="0.2">
      <c r="B38" s="201" t="s">
        <v>345</v>
      </c>
      <c r="C38" s="199" t="s">
        <v>346</v>
      </c>
      <c r="D38" s="309" t="s">
        <v>347</v>
      </c>
      <c r="E38" s="377">
        <v>2252</v>
      </c>
      <c r="F38" s="377">
        <v>2000</v>
      </c>
      <c r="G38" s="375">
        <v>2000</v>
      </c>
      <c r="H38" s="291">
        <v>2132</v>
      </c>
      <c r="I38" s="200">
        <f t="shared" si="1"/>
        <v>1.0660000000000001</v>
      </c>
    </row>
    <row r="39" spans="1:9" ht="25.5" customHeight="1" x14ac:dyDescent="0.2">
      <c r="B39" s="201" t="s">
        <v>348</v>
      </c>
      <c r="C39" s="199" t="s">
        <v>349</v>
      </c>
      <c r="D39" s="309" t="s">
        <v>350</v>
      </c>
      <c r="E39" s="377"/>
      <c r="F39" s="377"/>
      <c r="G39" s="375"/>
      <c r="H39" s="291"/>
      <c r="I39" s="200" t="str">
        <f t="shared" si="1"/>
        <v xml:space="preserve">  </v>
      </c>
    </row>
    <row r="40" spans="1:9" ht="20.100000000000001" customHeight="1" x14ac:dyDescent="0.2">
      <c r="A40" s="192"/>
      <c r="B40" s="193">
        <v>288</v>
      </c>
      <c r="C40" s="190" t="s">
        <v>351</v>
      </c>
      <c r="D40" s="309" t="s">
        <v>352</v>
      </c>
      <c r="E40" s="377"/>
      <c r="F40" s="377"/>
      <c r="G40" s="375"/>
      <c r="H40" s="291"/>
      <c r="I40" s="200" t="str">
        <f t="shared" si="1"/>
        <v xml:space="preserve">  </v>
      </c>
    </row>
    <row r="41" spans="1:9" ht="20.100000000000001" customHeight="1" x14ac:dyDescent="0.2">
      <c r="A41" s="192"/>
      <c r="B41" s="568"/>
      <c r="C41" s="195" t="s">
        <v>353</v>
      </c>
      <c r="D41" s="569" t="s">
        <v>354</v>
      </c>
      <c r="E41" s="541">
        <f>E43+E49+E50+E57+E62+E72+E73</f>
        <v>147825</v>
      </c>
      <c r="F41" s="566">
        <f>F43+F49+F50+F57+F62+F72+F73</f>
        <v>95645</v>
      </c>
      <c r="G41" s="566">
        <f t="shared" ref="G41:H41" si="3">G43+G49+G50+G57+G62+G72+G73</f>
        <v>120578</v>
      </c>
      <c r="H41" s="566">
        <f t="shared" si="3"/>
        <v>119694</v>
      </c>
      <c r="I41" s="533">
        <f t="shared" si="1"/>
        <v>0.99266864602166227</v>
      </c>
    </row>
    <row r="42" spans="1:9" ht="12.75" customHeight="1" x14ac:dyDescent="0.2">
      <c r="A42" s="192"/>
      <c r="B42" s="568"/>
      <c r="C42" s="196" t="s">
        <v>355</v>
      </c>
      <c r="D42" s="569"/>
      <c r="E42" s="542"/>
      <c r="F42" s="567"/>
      <c r="G42" s="567"/>
      <c r="H42" s="567"/>
      <c r="I42" s="534" t="str">
        <f t="shared" si="1"/>
        <v xml:space="preserve">  </v>
      </c>
    </row>
    <row r="43" spans="1:9" ht="25.5" customHeight="1" x14ac:dyDescent="0.2">
      <c r="B43" s="201" t="s">
        <v>356</v>
      </c>
      <c r="C43" s="199" t="s">
        <v>357</v>
      </c>
      <c r="D43" s="309" t="s">
        <v>358</v>
      </c>
      <c r="E43" s="375">
        <f>E44+E45+E46+E47+E48</f>
        <v>6802</v>
      </c>
      <c r="F43" s="377">
        <f>F44+F45+F46+F47+F48</f>
        <v>9780</v>
      </c>
      <c r="G43" s="377">
        <f t="shared" ref="G43:H43" si="4">G44+G45+G46+G47+G48</f>
        <v>9244</v>
      </c>
      <c r="H43" s="377">
        <f t="shared" si="4"/>
        <v>8731</v>
      </c>
      <c r="I43" s="200">
        <f t="shared" si="1"/>
        <v>0.94450454348766766</v>
      </c>
    </row>
    <row r="44" spans="1:9" ht="20.100000000000001" customHeight="1" x14ac:dyDescent="0.2">
      <c r="B44" s="201">
        <v>10</v>
      </c>
      <c r="C44" s="199" t="s">
        <v>359</v>
      </c>
      <c r="D44" s="309" t="s">
        <v>360</v>
      </c>
      <c r="E44" s="377">
        <v>4407</v>
      </c>
      <c r="F44" s="377">
        <v>6900</v>
      </c>
      <c r="G44" s="375">
        <v>6644</v>
      </c>
      <c r="H44" s="291">
        <v>6068</v>
      </c>
      <c r="I44" s="200">
        <f t="shared" si="1"/>
        <v>0.91330523780854911</v>
      </c>
    </row>
    <row r="45" spans="1:9" ht="20.100000000000001" customHeight="1" x14ac:dyDescent="0.2">
      <c r="B45" s="201" t="s">
        <v>361</v>
      </c>
      <c r="C45" s="199" t="s">
        <v>362</v>
      </c>
      <c r="D45" s="309" t="s">
        <v>363</v>
      </c>
      <c r="E45" s="377">
        <v>1067</v>
      </c>
      <c r="F45" s="377">
        <v>1050</v>
      </c>
      <c r="G45" s="375">
        <v>900</v>
      </c>
      <c r="H45" s="291">
        <v>1067</v>
      </c>
      <c r="I45" s="200">
        <f t="shared" si="1"/>
        <v>1.1855555555555555</v>
      </c>
    </row>
    <row r="46" spans="1:9" ht="20.100000000000001" customHeight="1" x14ac:dyDescent="0.2">
      <c r="B46" s="201">
        <v>13</v>
      </c>
      <c r="C46" s="199" t="s">
        <v>364</v>
      </c>
      <c r="D46" s="309" t="s">
        <v>365</v>
      </c>
      <c r="E46" s="377">
        <v>959</v>
      </c>
      <c r="F46" s="377">
        <v>900</v>
      </c>
      <c r="G46" s="375">
        <v>800</v>
      </c>
      <c r="H46" s="291">
        <v>975</v>
      </c>
      <c r="I46" s="200">
        <f t="shared" si="1"/>
        <v>1.21875</v>
      </c>
    </row>
    <row r="47" spans="1:9" ht="20.100000000000001" customHeight="1" x14ac:dyDescent="0.2">
      <c r="B47" s="201" t="s">
        <v>366</v>
      </c>
      <c r="C47" s="199" t="s">
        <v>367</v>
      </c>
      <c r="D47" s="309" t="s">
        <v>368</v>
      </c>
      <c r="E47" s="377">
        <v>369</v>
      </c>
      <c r="F47" s="377">
        <v>930</v>
      </c>
      <c r="G47" s="375">
        <v>900</v>
      </c>
      <c r="H47" s="291">
        <v>621</v>
      </c>
      <c r="I47" s="200">
        <f t="shared" si="1"/>
        <v>0.69</v>
      </c>
    </row>
    <row r="48" spans="1:9" ht="20.100000000000001" customHeight="1" x14ac:dyDescent="0.2">
      <c r="B48" s="201" t="s">
        <v>369</v>
      </c>
      <c r="C48" s="199" t="s">
        <v>370</v>
      </c>
      <c r="D48" s="309" t="s">
        <v>371</v>
      </c>
      <c r="E48" s="377"/>
      <c r="F48" s="377"/>
      <c r="G48" s="375"/>
      <c r="H48" s="291"/>
      <c r="I48" s="200" t="str">
        <f t="shared" si="1"/>
        <v xml:space="preserve">  </v>
      </c>
    </row>
    <row r="49" spans="1:9" ht="25.5" customHeight="1" x14ac:dyDescent="0.2">
      <c r="A49" s="192"/>
      <c r="B49" s="193">
        <v>14</v>
      </c>
      <c r="C49" s="199" t="s">
        <v>372</v>
      </c>
      <c r="D49" s="309" t="s">
        <v>373</v>
      </c>
      <c r="E49" s="377">
        <v>8457</v>
      </c>
      <c r="F49" s="377">
        <v>8500</v>
      </c>
      <c r="G49" s="375">
        <v>8450</v>
      </c>
      <c r="H49" s="291">
        <v>8457</v>
      </c>
      <c r="I49" s="200">
        <f t="shared" si="1"/>
        <v>1.0008284023668639</v>
      </c>
    </row>
    <row r="50" spans="1:9" ht="20.100000000000001" customHeight="1" x14ac:dyDescent="0.2">
      <c r="A50" s="192"/>
      <c r="B50" s="568">
        <v>20</v>
      </c>
      <c r="C50" s="197" t="s">
        <v>374</v>
      </c>
      <c r="D50" s="569" t="s">
        <v>375</v>
      </c>
      <c r="E50" s="541">
        <f>E52+E53+E54+E55+E56</f>
        <v>117676</v>
      </c>
      <c r="F50" s="541">
        <f t="shared" ref="F50:H50" si="5">F52+F53+F54+F55+F56</f>
        <v>60000</v>
      </c>
      <c r="G50" s="541">
        <f t="shared" si="5"/>
        <v>90000</v>
      </c>
      <c r="H50" s="541">
        <f t="shared" si="5"/>
        <v>85947</v>
      </c>
      <c r="I50" s="533">
        <f t="shared" si="1"/>
        <v>0.95496666666666663</v>
      </c>
    </row>
    <row r="51" spans="1:9" ht="12" customHeight="1" x14ac:dyDescent="0.2">
      <c r="A51" s="192"/>
      <c r="B51" s="568"/>
      <c r="C51" s="198" t="s">
        <v>376</v>
      </c>
      <c r="D51" s="569"/>
      <c r="E51" s="542"/>
      <c r="F51" s="542"/>
      <c r="G51" s="542"/>
      <c r="H51" s="542"/>
      <c r="I51" s="534" t="str">
        <f t="shared" si="1"/>
        <v xml:space="preserve">  </v>
      </c>
    </row>
    <row r="52" spans="1:9" ht="20.100000000000001" customHeight="1" x14ac:dyDescent="0.2">
      <c r="A52" s="192"/>
      <c r="B52" s="193">
        <v>204</v>
      </c>
      <c r="C52" s="199" t="s">
        <v>377</v>
      </c>
      <c r="D52" s="309" t="s">
        <v>378</v>
      </c>
      <c r="E52" s="377">
        <v>117676</v>
      </c>
      <c r="F52" s="377">
        <v>60000</v>
      </c>
      <c r="G52" s="375">
        <v>90000</v>
      </c>
      <c r="H52" s="291">
        <v>85947</v>
      </c>
      <c r="I52" s="200">
        <f t="shared" si="1"/>
        <v>0.95496666666666663</v>
      </c>
    </row>
    <row r="53" spans="1:9" ht="20.100000000000001" customHeight="1" x14ac:dyDescent="0.2">
      <c r="A53" s="192"/>
      <c r="B53" s="193">
        <v>205</v>
      </c>
      <c r="C53" s="199" t="s">
        <v>379</v>
      </c>
      <c r="D53" s="309" t="s">
        <v>380</v>
      </c>
      <c r="E53" s="377"/>
      <c r="F53" s="377"/>
      <c r="G53" s="375"/>
      <c r="H53" s="291"/>
      <c r="I53" s="200" t="str">
        <f t="shared" si="1"/>
        <v xml:space="preserve">  </v>
      </c>
    </row>
    <row r="54" spans="1:9" ht="25.5" customHeight="1" x14ac:dyDescent="0.2">
      <c r="A54" s="192"/>
      <c r="B54" s="193" t="s">
        <v>381</v>
      </c>
      <c r="C54" s="199" t="s">
        <v>382</v>
      </c>
      <c r="D54" s="309" t="s">
        <v>383</v>
      </c>
      <c r="E54" s="377"/>
      <c r="F54" s="377"/>
      <c r="G54" s="375"/>
      <c r="H54" s="291"/>
      <c r="I54" s="200" t="str">
        <f t="shared" si="1"/>
        <v xml:space="preserve">  </v>
      </c>
    </row>
    <row r="55" spans="1:9" ht="25.5" customHeight="1" x14ac:dyDescent="0.2">
      <c r="A55" s="192"/>
      <c r="B55" s="193" t="s">
        <v>384</v>
      </c>
      <c r="C55" s="199" t="s">
        <v>385</v>
      </c>
      <c r="D55" s="309" t="s">
        <v>386</v>
      </c>
      <c r="E55" s="377"/>
      <c r="F55" s="377"/>
      <c r="G55" s="375"/>
      <c r="H55" s="291"/>
      <c r="I55" s="200" t="str">
        <f t="shared" si="1"/>
        <v xml:space="preserve">  </v>
      </c>
    </row>
    <row r="56" spans="1:9" ht="20.100000000000001" customHeight="1" x14ac:dyDescent="0.2">
      <c r="A56" s="192"/>
      <c r="B56" s="193">
        <v>206</v>
      </c>
      <c r="C56" s="199" t="s">
        <v>387</v>
      </c>
      <c r="D56" s="309" t="s">
        <v>388</v>
      </c>
      <c r="E56" s="377"/>
      <c r="F56" s="377"/>
      <c r="G56" s="375"/>
      <c r="H56" s="291"/>
      <c r="I56" s="200" t="str">
        <f t="shared" si="1"/>
        <v xml:space="preserve">  </v>
      </c>
    </row>
    <row r="57" spans="1:9" ht="20.100000000000001" customHeight="1" x14ac:dyDescent="0.2">
      <c r="A57" s="192"/>
      <c r="B57" s="568" t="s">
        <v>389</v>
      </c>
      <c r="C57" s="197" t="s">
        <v>390</v>
      </c>
      <c r="D57" s="569" t="s">
        <v>391</v>
      </c>
      <c r="E57" s="541">
        <f>E59+E60+E61</f>
        <v>13201</v>
      </c>
      <c r="F57" s="572">
        <f t="shared" ref="F57" si="6">F59+F60+F61</f>
        <v>16515</v>
      </c>
      <c r="G57" s="572">
        <f>G59+G60+G61</f>
        <v>12500</v>
      </c>
      <c r="H57" s="572">
        <f>H59+H60+H61</f>
        <v>13399</v>
      </c>
      <c r="I57" s="533">
        <f t="shared" si="1"/>
        <v>1.07192</v>
      </c>
    </row>
    <row r="58" spans="1:9" ht="12" customHeight="1" x14ac:dyDescent="0.2">
      <c r="A58" s="192"/>
      <c r="B58" s="568"/>
      <c r="C58" s="198" t="s">
        <v>392</v>
      </c>
      <c r="D58" s="569"/>
      <c r="E58" s="542"/>
      <c r="F58" s="573"/>
      <c r="G58" s="573"/>
      <c r="H58" s="573"/>
      <c r="I58" s="534" t="str">
        <f t="shared" si="1"/>
        <v xml:space="preserve">  </v>
      </c>
    </row>
    <row r="59" spans="1:9" ht="23.25" customHeight="1" x14ac:dyDescent="0.2">
      <c r="B59" s="201" t="s">
        <v>393</v>
      </c>
      <c r="C59" s="199" t="s">
        <v>394</v>
      </c>
      <c r="D59" s="309" t="s">
        <v>395</v>
      </c>
      <c r="E59" s="377">
        <v>13201</v>
      </c>
      <c r="F59" s="377">
        <v>16515</v>
      </c>
      <c r="G59" s="375">
        <v>12500</v>
      </c>
      <c r="H59" s="291">
        <v>13399</v>
      </c>
      <c r="I59" s="200">
        <f t="shared" si="1"/>
        <v>1.07192</v>
      </c>
    </row>
    <row r="60" spans="1:9" ht="20.100000000000001" customHeight="1" x14ac:dyDescent="0.2">
      <c r="B60" s="201">
        <v>223</v>
      </c>
      <c r="C60" s="199" t="s">
        <v>396</v>
      </c>
      <c r="D60" s="309" t="s">
        <v>397</v>
      </c>
      <c r="E60" s="377"/>
      <c r="F60" s="377"/>
      <c r="G60" s="375"/>
      <c r="H60" s="291"/>
      <c r="I60" s="200" t="str">
        <f t="shared" si="1"/>
        <v xml:space="preserve">  </v>
      </c>
    </row>
    <row r="61" spans="1:9" ht="25.5" customHeight="1" x14ac:dyDescent="0.2">
      <c r="A61" s="192"/>
      <c r="B61" s="193">
        <v>224</v>
      </c>
      <c r="C61" s="199" t="s">
        <v>398</v>
      </c>
      <c r="D61" s="309" t="s">
        <v>399</v>
      </c>
      <c r="E61" s="377"/>
      <c r="F61" s="377"/>
      <c r="G61" s="375"/>
      <c r="H61" s="291"/>
      <c r="I61" s="200" t="str">
        <f t="shared" si="1"/>
        <v xml:space="preserve">  </v>
      </c>
    </row>
    <row r="62" spans="1:9" ht="20.100000000000001" customHeight="1" x14ac:dyDescent="0.2">
      <c r="A62" s="192"/>
      <c r="B62" s="568">
        <v>23</v>
      </c>
      <c r="C62" s="197" t="s">
        <v>400</v>
      </c>
      <c r="D62" s="569" t="s">
        <v>401</v>
      </c>
      <c r="E62" s="541">
        <f>E64+E65+E66+E67+E68+E69+E70+E71</f>
        <v>0</v>
      </c>
      <c r="F62" s="576"/>
      <c r="G62" s="541"/>
      <c r="H62" s="535"/>
      <c r="I62" s="531" t="str">
        <f t="shared" si="1"/>
        <v xml:space="preserve">  </v>
      </c>
    </row>
    <row r="63" spans="1:9" ht="20.100000000000001" customHeight="1" x14ac:dyDescent="0.2">
      <c r="A63" s="192"/>
      <c r="B63" s="568"/>
      <c r="C63" s="198" t="s">
        <v>402</v>
      </c>
      <c r="D63" s="569"/>
      <c r="E63" s="542"/>
      <c r="F63" s="577"/>
      <c r="G63" s="542"/>
      <c r="H63" s="536"/>
      <c r="I63" s="532" t="str">
        <f t="shared" si="1"/>
        <v xml:space="preserve">  </v>
      </c>
    </row>
    <row r="64" spans="1:9" ht="25.5" customHeight="1" x14ac:dyDescent="0.2">
      <c r="B64" s="201">
        <v>230</v>
      </c>
      <c r="C64" s="199" t="s">
        <v>403</v>
      </c>
      <c r="D64" s="309" t="s">
        <v>404</v>
      </c>
      <c r="E64" s="377"/>
      <c r="F64" s="377"/>
      <c r="G64" s="375"/>
      <c r="H64" s="291"/>
      <c r="I64" s="200" t="str">
        <f t="shared" si="1"/>
        <v xml:space="preserve">  </v>
      </c>
    </row>
    <row r="65" spans="1:9" ht="25.5" customHeight="1" x14ac:dyDescent="0.2">
      <c r="B65" s="201">
        <v>231</v>
      </c>
      <c r="C65" s="199" t="s">
        <v>405</v>
      </c>
      <c r="D65" s="309" t="s">
        <v>406</v>
      </c>
      <c r="E65" s="377"/>
      <c r="F65" s="377"/>
      <c r="G65" s="375"/>
      <c r="H65" s="291"/>
      <c r="I65" s="200" t="str">
        <f t="shared" si="1"/>
        <v xml:space="preserve">  </v>
      </c>
    </row>
    <row r="66" spans="1:9" ht="20.100000000000001" customHeight="1" x14ac:dyDescent="0.2">
      <c r="B66" s="201" t="s">
        <v>407</v>
      </c>
      <c r="C66" s="199" t="s">
        <v>408</v>
      </c>
      <c r="D66" s="309" t="s">
        <v>409</v>
      </c>
      <c r="E66" s="377"/>
      <c r="F66" s="377"/>
      <c r="G66" s="375"/>
      <c r="H66" s="291"/>
      <c r="I66" s="200" t="str">
        <f t="shared" si="1"/>
        <v xml:space="preserve">  </v>
      </c>
    </row>
    <row r="67" spans="1:9" ht="25.5" customHeight="1" x14ac:dyDescent="0.2">
      <c r="B67" s="201" t="s">
        <v>410</v>
      </c>
      <c r="C67" s="199" t="s">
        <v>411</v>
      </c>
      <c r="D67" s="309" t="s">
        <v>412</v>
      </c>
      <c r="E67" s="377"/>
      <c r="F67" s="377"/>
      <c r="G67" s="375"/>
      <c r="H67" s="291"/>
      <c r="I67" s="200" t="str">
        <f t="shared" si="1"/>
        <v xml:space="preserve">  </v>
      </c>
    </row>
    <row r="68" spans="1:9" ht="25.5" customHeight="1" x14ac:dyDescent="0.2">
      <c r="B68" s="201">
        <v>235</v>
      </c>
      <c r="C68" s="199" t="s">
        <v>413</v>
      </c>
      <c r="D68" s="309" t="s">
        <v>414</v>
      </c>
      <c r="E68" s="377"/>
      <c r="F68" s="377"/>
      <c r="G68" s="375"/>
      <c r="H68" s="291"/>
      <c r="I68" s="200" t="str">
        <f t="shared" si="1"/>
        <v xml:space="preserve">  </v>
      </c>
    </row>
    <row r="69" spans="1:9" ht="25.5" customHeight="1" x14ac:dyDescent="0.2">
      <c r="B69" s="201" t="s">
        <v>415</v>
      </c>
      <c r="C69" s="199" t="s">
        <v>416</v>
      </c>
      <c r="D69" s="309" t="s">
        <v>417</v>
      </c>
      <c r="E69" s="377"/>
      <c r="F69" s="377"/>
      <c r="G69" s="375"/>
      <c r="H69" s="291"/>
      <c r="I69" s="200" t="str">
        <f t="shared" si="1"/>
        <v xml:space="preserve">  </v>
      </c>
    </row>
    <row r="70" spans="1:9" ht="25.5" customHeight="1" x14ac:dyDescent="0.2">
      <c r="B70" s="201">
        <v>237</v>
      </c>
      <c r="C70" s="199" t="s">
        <v>418</v>
      </c>
      <c r="D70" s="309" t="s">
        <v>419</v>
      </c>
      <c r="E70" s="377"/>
      <c r="F70" s="377"/>
      <c r="G70" s="375"/>
      <c r="H70" s="291"/>
      <c r="I70" s="200" t="str">
        <f t="shared" si="1"/>
        <v xml:space="preserve">  </v>
      </c>
    </row>
    <row r="71" spans="1:9" ht="20.100000000000001" customHeight="1" x14ac:dyDescent="0.2">
      <c r="B71" s="201" t="s">
        <v>420</v>
      </c>
      <c r="C71" s="199" t="s">
        <v>421</v>
      </c>
      <c r="D71" s="309" t="s">
        <v>422</v>
      </c>
      <c r="E71" s="377"/>
      <c r="F71" s="377"/>
      <c r="G71" s="375"/>
      <c r="H71" s="291"/>
      <c r="I71" s="200" t="str">
        <f t="shared" si="1"/>
        <v xml:space="preserve">  </v>
      </c>
    </row>
    <row r="72" spans="1:9" ht="20.100000000000001" customHeight="1" x14ac:dyDescent="0.2">
      <c r="B72" s="201">
        <v>24</v>
      </c>
      <c r="C72" s="199" t="s">
        <v>423</v>
      </c>
      <c r="D72" s="309" t="s">
        <v>424</v>
      </c>
      <c r="E72" s="377">
        <v>739</v>
      </c>
      <c r="F72" s="377">
        <v>850</v>
      </c>
      <c r="G72" s="375">
        <v>384</v>
      </c>
      <c r="H72" s="291">
        <v>2171</v>
      </c>
      <c r="I72" s="200">
        <f t="shared" si="1"/>
        <v>5.653645833333333</v>
      </c>
    </row>
    <row r="73" spans="1:9" ht="25.5" customHeight="1" x14ac:dyDescent="0.2">
      <c r="B73" s="201" t="s">
        <v>425</v>
      </c>
      <c r="C73" s="199" t="s">
        <v>426</v>
      </c>
      <c r="D73" s="309" t="s">
        <v>427</v>
      </c>
      <c r="E73" s="377">
        <v>950</v>
      </c>
      <c r="F73" s="377"/>
      <c r="G73" s="375"/>
      <c r="H73" s="291">
        <v>989</v>
      </c>
      <c r="I73" s="200" t="str">
        <f t="shared" ref="I73:I136" si="7">IFERROR(H73/G73,"  ")</f>
        <v xml:space="preserve">  </v>
      </c>
    </row>
    <row r="74" spans="1:9" ht="25.5" customHeight="1" x14ac:dyDescent="0.2">
      <c r="B74" s="201"/>
      <c r="C74" s="190" t="s">
        <v>428</v>
      </c>
      <c r="D74" s="309" t="s">
        <v>429</v>
      </c>
      <c r="E74" s="381">
        <f>E8+E9+E40+E41</f>
        <v>938155</v>
      </c>
      <c r="F74" s="377">
        <f>F8+F9+F40+F41</f>
        <v>915191</v>
      </c>
      <c r="G74" s="377">
        <f>G8+G9+G40+G41</f>
        <v>910793</v>
      </c>
      <c r="H74" s="377">
        <f>H8+H9+H40+H41</f>
        <v>904154</v>
      </c>
      <c r="I74" s="200">
        <f t="shared" si="7"/>
        <v>0.99271074766714285</v>
      </c>
    </row>
    <row r="75" spans="1:9" ht="20.100000000000001" customHeight="1" x14ac:dyDescent="0.2">
      <c r="B75" s="201">
        <v>88</v>
      </c>
      <c r="C75" s="190" t="s">
        <v>430</v>
      </c>
      <c r="D75" s="309" t="s">
        <v>431</v>
      </c>
      <c r="E75" s="377">
        <v>896371</v>
      </c>
      <c r="F75" s="377">
        <v>920000</v>
      </c>
      <c r="G75" s="375">
        <v>920000</v>
      </c>
      <c r="H75" s="291">
        <v>896371</v>
      </c>
      <c r="I75" s="200">
        <f t="shared" si="7"/>
        <v>0.97431630434782612</v>
      </c>
    </row>
    <row r="76" spans="1:9" ht="20.100000000000001" customHeight="1" x14ac:dyDescent="0.2">
      <c r="A76" s="192"/>
      <c r="B76" s="202"/>
      <c r="C76" s="190" t="s">
        <v>66</v>
      </c>
      <c r="D76" s="310"/>
      <c r="E76" s="377"/>
      <c r="F76" s="377"/>
      <c r="G76" s="375"/>
      <c r="H76" s="291"/>
      <c r="I76" s="200" t="str">
        <f t="shared" si="7"/>
        <v xml:space="preserve">  </v>
      </c>
    </row>
    <row r="77" spans="1:9" ht="20.100000000000001" customHeight="1" x14ac:dyDescent="0.2">
      <c r="A77" s="192"/>
      <c r="B77" s="568"/>
      <c r="C77" s="195" t="s">
        <v>432</v>
      </c>
      <c r="D77" s="569" t="s">
        <v>132</v>
      </c>
      <c r="E77" s="541">
        <f>E79+E80+E81+E82+E83-E84+E85+E88-E89</f>
        <v>153591</v>
      </c>
      <c r="F77" s="572">
        <f t="shared" ref="F77" si="8">F79+F80+F81+F82+F83+F84+F85+F88-F89</f>
        <v>194812</v>
      </c>
      <c r="G77" s="572">
        <f>G79+G80+G81+G82+G83+G84+G85+G88-G89</f>
        <v>187614</v>
      </c>
      <c r="H77" s="537">
        <v>126914</v>
      </c>
      <c r="I77" s="533">
        <f t="shared" si="7"/>
        <v>0.67646337693349112</v>
      </c>
    </row>
    <row r="78" spans="1:9" ht="20.100000000000001" customHeight="1" x14ac:dyDescent="0.2">
      <c r="A78" s="192"/>
      <c r="B78" s="568"/>
      <c r="C78" s="196" t="s">
        <v>433</v>
      </c>
      <c r="D78" s="569"/>
      <c r="E78" s="542"/>
      <c r="F78" s="573"/>
      <c r="G78" s="573"/>
      <c r="H78" s="538"/>
      <c r="I78" s="534" t="str">
        <f t="shared" si="7"/>
        <v xml:space="preserve">  </v>
      </c>
    </row>
    <row r="79" spans="1:9" ht="20.100000000000001" customHeight="1" x14ac:dyDescent="0.2">
      <c r="A79" s="192"/>
      <c r="B79" s="193" t="s">
        <v>434</v>
      </c>
      <c r="C79" s="199" t="s">
        <v>435</v>
      </c>
      <c r="D79" s="309" t="s">
        <v>133</v>
      </c>
      <c r="E79" s="377">
        <v>61758</v>
      </c>
      <c r="F79" s="377">
        <v>61758</v>
      </c>
      <c r="G79" s="375">
        <v>61758</v>
      </c>
      <c r="H79" s="291">
        <v>61758</v>
      </c>
      <c r="I79" s="200">
        <f t="shared" si="7"/>
        <v>1</v>
      </c>
    </row>
    <row r="80" spans="1:9" ht="20.100000000000001" customHeight="1" x14ac:dyDescent="0.2">
      <c r="B80" s="201">
        <v>31</v>
      </c>
      <c r="C80" s="199" t="s">
        <v>436</v>
      </c>
      <c r="D80" s="309" t="s">
        <v>134</v>
      </c>
      <c r="E80" s="377"/>
      <c r="F80" s="377"/>
      <c r="G80" s="375"/>
      <c r="H80" s="291"/>
      <c r="I80" s="200" t="str">
        <f t="shared" si="7"/>
        <v xml:space="preserve">  </v>
      </c>
    </row>
    <row r="81" spans="1:9" ht="20.100000000000001" customHeight="1" x14ac:dyDescent="0.2">
      <c r="B81" s="201">
        <v>306</v>
      </c>
      <c r="C81" s="199" t="s">
        <v>437</v>
      </c>
      <c r="D81" s="309" t="s">
        <v>135</v>
      </c>
      <c r="E81" s="377"/>
      <c r="F81" s="377"/>
      <c r="G81" s="375"/>
      <c r="H81" s="291"/>
      <c r="I81" s="200" t="str">
        <f t="shared" si="7"/>
        <v xml:space="preserve">  </v>
      </c>
    </row>
    <row r="82" spans="1:9" ht="20.100000000000001" customHeight="1" x14ac:dyDescent="0.2">
      <c r="B82" s="201">
        <v>32</v>
      </c>
      <c r="C82" s="199" t="s">
        <v>438</v>
      </c>
      <c r="D82" s="309" t="s">
        <v>136</v>
      </c>
      <c r="E82" s="377"/>
      <c r="F82" s="377"/>
      <c r="G82" s="375"/>
      <c r="H82" s="291"/>
      <c r="I82" s="200" t="str">
        <f t="shared" si="7"/>
        <v xml:space="preserve">  </v>
      </c>
    </row>
    <row r="83" spans="1:9" ht="58.5" customHeight="1" x14ac:dyDescent="0.2">
      <c r="B83" s="201" t="s">
        <v>439</v>
      </c>
      <c r="C83" s="199" t="s">
        <v>440</v>
      </c>
      <c r="D83" s="309" t="s">
        <v>137</v>
      </c>
      <c r="E83" s="377">
        <v>123514</v>
      </c>
      <c r="F83" s="377">
        <v>122000</v>
      </c>
      <c r="G83" s="375">
        <v>123000</v>
      </c>
      <c r="H83" s="291">
        <v>123514</v>
      </c>
      <c r="I83" s="200">
        <f t="shared" si="7"/>
        <v>1.0041788617886178</v>
      </c>
    </row>
    <row r="84" spans="1:9" ht="49.5" customHeight="1" x14ac:dyDescent="0.2">
      <c r="B84" s="201" t="s">
        <v>441</v>
      </c>
      <c r="C84" s="199" t="s">
        <v>442</v>
      </c>
      <c r="D84" s="309" t="s">
        <v>138</v>
      </c>
      <c r="E84" s="377"/>
      <c r="F84" s="377"/>
      <c r="G84" s="375"/>
      <c r="H84" s="291"/>
      <c r="I84" s="200" t="str">
        <f t="shared" si="7"/>
        <v xml:space="preserve">  </v>
      </c>
    </row>
    <row r="85" spans="1:9" ht="20.100000000000001" customHeight="1" x14ac:dyDescent="0.2">
      <c r="B85" s="201">
        <v>34</v>
      </c>
      <c r="C85" s="199" t="s">
        <v>443</v>
      </c>
      <c r="D85" s="309" t="s">
        <v>139</v>
      </c>
      <c r="E85" s="375">
        <f>E86+E87</f>
        <v>1051</v>
      </c>
      <c r="F85" s="377">
        <f>F86+F87</f>
        <v>11054</v>
      </c>
      <c r="G85" s="377">
        <f t="shared" ref="G85" si="9">G86+G87</f>
        <v>7560</v>
      </c>
      <c r="H85" s="291">
        <v>1051</v>
      </c>
      <c r="I85" s="200">
        <f t="shared" si="7"/>
        <v>0.13902116402116402</v>
      </c>
    </row>
    <row r="86" spans="1:9" ht="20.100000000000001" customHeight="1" x14ac:dyDescent="0.2">
      <c r="B86" s="201">
        <v>340</v>
      </c>
      <c r="C86" s="199" t="s">
        <v>149</v>
      </c>
      <c r="D86" s="309" t="s">
        <v>140</v>
      </c>
      <c r="E86" s="377"/>
      <c r="F86" s="377">
        <v>8881</v>
      </c>
      <c r="G86" s="375">
        <v>7560</v>
      </c>
      <c r="H86" s="291">
        <v>1051</v>
      </c>
      <c r="I86" s="200">
        <f t="shared" si="7"/>
        <v>0.13902116402116402</v>
      </c>
    </row>
    <row r="87" spans="1:9" ht="20.100000000000001" customHeight="1" x14ac:dyDescent="0.2">
      <c r="B87" s="201">
        <v>341</v>
      </c>
      <c r="C87" s="199" t="s">
        <v>444</v>
      </c>
      <c r="D87" s="309" t="s">
        <v>141</v>
      </c>
      <c r="E87" s="375">
        <v>1051</v>
      </c>
      <c r="F87" s="377">
        <v>2173</v>
      </c>
      <c r="G87" s="375"/>
      <c r="H87" s="291"/>
      <c r="I87" s="200" t="str">
        <f t="shared" si="7"/>
        <v xml:space="preserve">  </v>
      </c>
    </row>
    <row r="88" spans="1:9" ht="20.100000000000001" customHeight="1" x14ac:dyDescent="0.2">
      <c r="B88" s="201"/>
      <c r="C88" s="199" t="s">
        <v>445</v>
      </c>
      <c r="D88" s="309" t="s">
        <v>142</v>
      </c>
      <c r="E88" s="377"/>
      <c r="F88" s="377"/>
      <c r="G88" s="375"/>
      <c r="H88" s="291"/>
      <c r="I88" s="200" t="str">
        <f t="shared" si="7"/>
        <v xml:space="preserve">  </v>
      </c>
    </row>
    <row r="89" spans="1:9" ht="20.100000000000001" customHeight="1" x14ac:dyDescent="0.2">
      <c r="B89" s="201">
        <v>35</v>
      </c>
      <c r="C89" s="199" t="s">
        <v>446</v>
      </c>
      <c r="D89" s="309" t="s">
        <v>143</v>
      </c>
      <c r="E89" s="375">
        <f>E90+E91</f>
        <v>32732</v>
      </c>
      <c r="F89" s="377"/>
      <c r="G89" s="377">
        <f>G90+G91</f>
        <v>4704</v>
      </c>
      <c r="H89" s="291">
        <v>59409</v>
      </c>
      <c r="I89" s="200">
        <f t="shared" si="7"/>
        <v>12.629464285714286</v>
      </c>
    </row>
    <row r="90" spans="1:9" ht="20.100000000000001" customHeight="1" x14ac:dyDescent="0.2">
      <c r="B90" s="201">
        <v>350</v>
      </c>
      <c r="C90" s="199" t="s">
        <v>447</v>
      </c>
      <c r="D90" s="309" t="s">
        <v>144</v>
      </c>
      <c r="E90" s="377">
        <v>32732</v>
      </c>
      <c r="F90" s="377"/>
      <c r="G90" s="375"/>
      <c r="H90" s="291">
        <v>32733</v>
      </c>
      <c r="I90" s="200" t="str">
        <f t="shared" si="7"/>
        <v xml:space="preserve">  </v>
      </c>
    </row>
    <row r="91" spans="1:9" ht="20.100000000000001" customHeight="1" x14ac:dyDescent="0.2">
      <c r="A91" s="192"/>
      <c r="B91" s="193">
        <v>351</v>
      </c>
      <c r="C91" s="199" t="s">
        <v>155</v>
      </c>
      <c r="D91" s="309" t="s">
        <v>145</v>
      </c>
      <c r="E91" s="377"/>
      <c r="F91" s="377"/>
      <c r="G91" s="375">
        <v>4704</v>
      </c>
      <c r="H91" s="291">
        <v>26676</v>
      </c>
      <c r="I91" s="200">
        <f t="shared" si="7"/>
        <v>5.670918367346939</v>
      </c>
    </row>
    <row r="92" spans="1:9" ht="22.5" customHeight="1" x14ac:dyDescent="0.2">
      <c r="A92" s="192"/>
      <c r="B92" s="568"/>
      <c r="C92" s="195" t="s">
        <v>448</v>
      </c>
      <c r="D92" s="569" t="s">
        <v>146</v>
      </c>
      <c r="E92" s="541">
        <f>E94+E99+E108</f>
        <v>236884</v>
      </c>
      <c r="F92" s="566">
        <f>F94+F99+F108</f>
        <v>203578</v>
      </c>
      <c r="G92" s="566">
        <f t="shared" ref="G92" si="10">G94+G99+G108</f>
        <v>201200</v>
      </c>
      <c r="H92" s="537">
        <v>236884</v>
      </c>
      <c r="I92" s="533">
        <f t="shared" si="7"/>
        <v>1.1773558648111333</v>
      </c>
    </row>
    <row r="93" spans="1:9" ht="13.5" customHeight="1" x14ac:dyDescent="0.2">
      <c r="A93" s="192"/>
      <c r="B93" s="568"/>
      <c r="C93" s="196" t="s">
        <v>449</v>
      </c>
      <c r="D93" s="569"/>
      <c r="E93" s="542"/>
      <c r="F93" s="567"/>
      <c r="G93" s="567"/>
      <c r="H93" s="538"/>
      <c r="I93" s="534" t="str">
        <f t="shared" si="7"/>
        <v xml:space="preserve">  </v>
      </c>
    </row>
    <row r="94" spans="1:9" ht="20.100000000000001" customHeight="1" x14ac:dyDescent="0.2">
      <c r="A94" s="192"/>
      <c r="B94" s="568">
        <v>40</v>
      </c>
      <c r="C94" s="197" t="s">
        <v>450</v>
      </c>
      <c r="D94" s="569" t="s">
        <v>147</v>
      </c>
      <c r="E94" s="541">
        <f>E96+E97+E98</f>
        <v>75246</v>
      </c>
      <c r="F94" s="574">
        <f>F96+F97+F98</f>
        <v>68000</v>
      </c>
      <c r="G94" s="574">
        <f t="shared" ref="G94" si="11">G96+G97+G98</f>
        <v>67200</v>
      </c>
      <c r="H94" s="537">
        <v>75246</v>
      </c>
      <c r="I94" s="533">
        <f t="shared" si="7"/>
        <v>1.119732142857143</v>
      </c>
    </row>
    <row r="95" spans="1:9" ht="14.25" customHeight="1" x14ac:dyDescent="0.2">
      <c r="A95" s="192"/>
      <c r="B95" s="568"/>
      <c r="C95" s="198" t="s">
        <v>451</v>
      </c>
      <c r="D95" s="569"/>
      <c r="E95" s="542"/>
      <c r="F95" s="575"/>
      <c r="G95" s="575"/>
      <c r="H95" s="538"/>
      <c r="I95" s="534" t="str">
        <f t="shared" si="7"/>
        <v xml:space="preserve">  </v>
      </c>
    </row>
    <row r="96" spans="1:9" ht="25.5" customHeight="1" x14ac:dyDescent="0.2">
      <c r="A96" s="192"/>
      <c r="B96" s="193">
        <v>404</v>
      </c>
      <c r="C96" s="199" t="s">
        <v>452</v>
      </c>
      <c r="D96" s="309" t="s">
        <v>148</v>
      </c>
      <c r="E96" s="377">
        <v>48807</v>
      </c>
      <c r="F96" s="377">
        <v>60000</v>
      </c>
      <c r="G96" s="375">
        <v>60000</v>
      </c>
      <c r="H96" s="291">
        <v>48807</v>
      </c>
      <c r="I96" s="200">
        <f t="shared" si="7"/>
        <v>0.81345000000000001</v>
      </c>
    </row>
    <row r="97" spans="1:9" ht="20.100000000000001" customHeight="1" x14ac:dyDescent="0.2">
      <c r="A97" s="192"/>
      <c r="B97" s="193">
        <v>400</v>
      </c>
      <c r="C97" s="199" t="s">
        <v>453</v>
      </c>
      <c r="D97" s="309" t="s">
        <v>150</v>
      </c>
      <c r="E97" s="377"/>
      <c r="F97" s="377"/>
      <c r="G97" s="375"/>
      <c r="H97" s="291"/>
      <c r="I97" s="200" t="str">
        <f t="shared" si="7"/>
        <v xml:space="preserve">  </v>
      </c>
    </row>
    <row r="98" spans="1:9" ht="20.100000000000001" customHeight="1" x14ac:dyDescent="0.2">
      <c r="A98" s="192"/>
      <c r="B98" s="193" t="s">
        <v>454</v>
      </c>
      <c r="C98" s="199" t="s">
        <v>455</v>
      </c>
      <c r="D98" s="309" t="s">
        <v>151</v>
      </c>
      <c r="E98" s="377">
        <v>26439</v>
      </c>
      <c r="F98" s="377">
        <v>8000</v>
      </c>
      <c r="G98" s="375">
        <v>7200</v>
      </c>
      <c r="H98" s="291">
        <v>26439</v>
      </c>
      <c r="I98" s="200">
        <f t="shared" si="7"/>
        <v>3.6720833333333331</v>
      </c>
    </row>
    <row r="99" spans="1:9" ht="20.100000000000001" customHeight="1" x14ac:dyDescent="0.2">
      <c r="A99" s="192"/>
      <c r="B99" s="568">
        <v>41</v>
      </c>
      <c r="C99" s="197" t="s">
        <v>456</v>
      </c>
      <c r="D99" s="569" t="s">
        <v>152</v>
      </c>
      <c r="E99" s="541">
        <f>E101+E102+E103+E104+E105+E106+E107</f>
        <v>157633</v>
      </c>
      <c r="F99" s="566">
        <f>F101+F102+F103+F104+F105+F106+F107</f>
        <v>131578</v>
      </c>
      <c r="G99" s="566">
        <f t="shared" ref="G99" si="12">G101+G102+G103+G104+G105+G106+G107</f>
        <v>130000</v>
      </c>
      <c r="H99" s="537">
        <v>157633</v>
      </c>
      <c r="I99" s="533">
        <f t="shared" si="7"/>
        <v>1.2125615384615385</v>
      </c>
    </row>
    <row r="100" spans="1:9" ht="12" customHeight="1" x14ac:dyDescent="0.2">
      <c r="A100" s="192"/>
      <c r="B100" s="568"/>
      <c r="C100" s="198" t="s">
        <v>457</v>
      </c>
      <c r="D100" s="569"/>
      <c r="E100" s="542"/>
      <c r="F100" s="567"/>
      <c r="G100" s="567"/>
      <c r="H100" s="538"/>
      <c r="I100" s="534" t="str">
        <f t="shared" si="7"/>
        <v xml:space="preserve">  </v>
      </c>
    </row>
    <row r="101" spans="1:9" ht="20.100000000000001" customHeight="1" x14ac:dyDescent="0.2">
      <c r="B101" s="201">
        <v>410</v>
      </c>
      <c r="C101" s="199" t="s">
        <v>458</v>
      </c>
      <c r="D101" s="309" t="s">
        <v>153</v>
      </c>
      <c r="E101" s="377"/>
      <c r="F101" s="377"/>
      <c r="G101" s="375"/>
      <c r="H101" s="291"/>
      <c r="I101" s="200" t="str">
        <f t="shared" si="7"/>
        <v xml:space="preserve">  </v>
      </c>
    </row>
    <row r="102" spans="1:9" ht="36.75" customHeight="1" x14ac:dyDescent="0.2">
      <c r="B102" s="201" t="s">
        <v>459</v>
      </c>
      <c r="C102" s="199" t="s">
        <v>460</v>
      </c>
      <c r="D102" s="309" t="s">
        <v>154</v>
      </c>
      <c r="E102" s="377"/>
      <c r="F102" s="377"/>
      <c r="G102" s="375"/>
      <c r="H102" s="291"/>
      <c r="I102" s="200" t="str">
        <f t="shared" si="7"/>
        <v xml:space="preserve">  </v>
      </c>
    </row>
    <row r="103" spans="1:9" ht="39" customHeight="1" x14ac:dyDescent="0.2">
      <c r="B103" s="201" t="s">
        <v>459</v>
      </c>
      <c r="C103" s="199" t="s">
        <v>461</v>
      </c>
      <c r="D103" s="309" t="s">
        <v>156</v>
      </c>
      <c r="E103" s="377"/>
      <c r="F103" s="377"/>
      <c r="G103" s="375"/>
      <c r="H103" s="291"/>
      <c r="I103" s="200" t="str">
        <f t="shared" si="7"/>
        <v xml:space="preserve">  </v>
      </c>
    </row>
    <row r="104" spans="1:9" ht="25.5" customHeight="1" x14ac:dyDescent="0.2">
      <c r="B104" s="201" t="s">
        <v>462</v>
      </c>
      <c r="C104" s="199" t="s">
        <v>463</v>
      </c>
      <c r="D104" s="309" t="s">
        <v>157</v>
      </c>
      <c r="E104" s="377">
        <v>55851</v>
      </c>
      <c r="F104" s="377">
        <v>61578</v>
      </c>
      <c r="G104" s="375">
        <v>60000</v>
      </c>
      <c r="H104" s="291">
        <v>55851</v>
      </c>
      <c r="I104" s="200">
        <f t="shared" si="7"/>
        <v>0.93084999999999996</v>
      </c>
    </row>
    <row r="105" spans="1:9" ht="25.5" customHeight="1" x14ac:dyDescent="0.2">
      <c r="B105" s="201" t="s">
        <v>464</v>
      </c>
      <c r="C105" s="199" t="s">
        <v>465</v>
      </c>
      <c r="D105" s="309" t="s">
        <v>158</v>
      </c>
      <c r="E105" s="377">
        <v>88659</v>
      </c>
      <c r="F105" s="377">
        <v>60000</v>
      </c>
      <c r="G105" s="375">
        <v>60000</v>
      </c>
      <c r="H105" s="291">
        <v>88659</v>
      </c>
      <c r="I105" s="200">
        <f t="shared" si="7"/>
        <v>1.4776499999999999</v>
      </c>
    </row>
    <row r="106" spans="1:9" ht="20.100000000000001" customHeight="1" x14ac:dyDescent="0.2">
      <c r="B106" s="201">
        <v>413</v>
      </c>
      <c r="C106" s="199" t="s">
        <v>466</v>
      </c>
      <c r="D106" s="309" t="s">
        <v>159</v>
      </c>
      <c r="E106" s="377"/>
      <c r="F106" s="377"/>
      <c r="G106" s="375"/>
      <c r="H106" s="291"/>
      <c r="I106" s="200" t="str">
        <f t="shared" si="7"/>
        <v xml:space="preserve">  </v>
      </c>
    </row>
    <row r="107" spans="1:9" ht="20.100000000000001" customHeight="1" x14ac:dyDescent="0.2">
      <c r="B107" s="201">
        <v>419</v>
      </c>
      <c r="C107" s="199" t="s">
        <v>467</v>
      </c>
      <c r="D107" s="309" t="s">
        <v>160</v>
      </c>
      <c r="E107" s="377">
        <v>13123</v>
      </c>
      <c r="F107" s="377">
        <v>10000</v>
      </c>
      <c r="G107" s="375">
        <v>10000</v>
      </c>
      <c r="H107" s="291">
        <v>13123</v>
      </c>
      <c r="I107" s="200">
        <f t="shared" si="7"/>
        <v>1.3123</v>
      </c>
    </row>
    <row r="108" spans="1:9" ht="24" customHeight="1" x14ac:dyDescent="0.2">
      <c r="B108" s="201" t="s">
        <v>468</v>
      </c>
      <c r="C108" s="199" t="s">
        <v>469</v>
      </c>
      <c r="D108" s="309" t="s">
        <v>161</v>
      </c>
      <c r="E108" s="377">
        <v>4005</v>
      </c>
      <c r="F108" s="377">
        <v>4000</v>
      </c>
      <c r="G108" s="375">
        <v>4000</v>
      </c>
      <c r="H108" s="291">
        <v>4005</v>
      </c>
      <c r="I108" s="200">
        <f t="shared" si="7"/>
        <v>1.00125</v>
      </c>
    </row>
    <row r="109" spans="1:9" ht="20.100000000000001" customHeight="1" x14ac:dyDescent="0.2">
      <c r="B109" s="201">
        <v>498</v>
      </c>
      <c r="C109" s="190" t="s">
        <v>470</v>
      </c>
      <c r="D109" s="309" t="s">
        <v>162</v>
      </c>
      <c r="E109" s="377">
        <v>11958</v>
      </c>
      <c r="F109" s="377">
        <v>3000</v>
      </c>
      <c r="G109" s="375">
        <v>6200</v>
      </c>
      <c r="H109" s="291">
        <v>11958</v>
      </c>
      <c r="I109" s="200">
        <f t="shared" si="7"/>
        <v>1.9287096774193548</v>
      </c>
    </row>
    <row r="110" spans="1:9" ht="24" customHeight="1" x14ac:dyDescent="0.2">
      <c r="A110" s="192"/>
      <c r="B110" s="193" t="s">
        <v>471</v>
      </c>
      <c r="C110" s="190" t="s">
        <v>472</v>
      </c>
      <c r="D110" s="309" t="s">
        <v>163</v>
      </c>
      <c r="E110" s="377">
        <v>77065</v>
      </c>
      <c r="F110" s="377">
        <v>80000</v>
      </c>
      <c r="G110" s="375">
        <v>80000</v>
      </c>
      <c r="H110" s="291">
        <v>77065</v>
      </c>
      <c r="I110" s="200">
        <f t="shared" si="7"/>
        <v>0.96331250000000002</v>
      </c>
    </row>
    <row r="111" spans="1:9" ht="23.25" customHeight="1" x14ac:dyDescent="0.2">
      <c r="A111" s="192"/>
      <c r="B111" s="568"/>
      <c r="C111" s="195" t="s">
        <v>473</v>
      </c>
      <c r="D111" s="569" t="s">
        <v>164</v>
      </c>
      <c r="E111" s="541">
        <f>E113+E114+E123+E124+E132+E137+E138</f>
        <v>458657</v>
      </c>
      <c r="F111" s="566">
        <f>F113+F114+F123+F124+F132+F137+F138</f>
        <v>433801</v>
      </c>
      <c r="G111" s="566">
        <f t="shared" ref="G111" si="13">G113+G114+G123+G124+G132+G137+G138</f>
        <v>435779</v>
      </c>
      <c r="H111" s="537">
        <v>451333</v>
      </c>
      <c r="I111" s="533">
        <f t="shared" si="7"/>
        <v>1.0356924037183985</v>
      </c>
    </row>
    <row r="112" spans="1:9" ht="13.5" customHeight="1" x14ac:dyDescent="0.2">
      <c r="A112" s="192"/>
      <c r="B112" s="568"/>
      <c r="C112" s="196" t="s">
        <v>474</v>
      </c>
      <c r="D112" s="569"/>
      <c r="E112" s="542"/>
      <c r="F112" s="567"/>
      <c r="G112" s="567"/>
      <c r="H112" s="538"/>
      <c r="I112" s="534" t="str">
        <f t="shared" si="7"/>
        <v xml:space="preserve">  </v>
      </c>
    </row>
    <row r="113" spans="1:9" ht="20.100000000000001" customHeight="1" x14ac:dyDescent="0.2">
      <c r="A113" s="192"/>
      <c r="B113" s="193">
        <v>467</v>
      </c>
      <c r="C113" s="199" t="s">
        <v>475</v>
      </c>
      <c r="D113" s="309" t="s">
        <v>165</v>
      </c>
      <c r="E113" s="377"/>
      <c r="F113" s="377"/>
      <c r="G113" s="375"/>
      <c r="H113" s="291"/>
      <c r="I113" s="200" t="str">
        <f t="shared" si="7"/>
        <v xml:space="preserve">  </v>
      </c>
    </row>
    <row r="114" spans="1:9" ht="20.100000000000001" customHeight="1" x14ac:dyDescent="0.2">
      <c r="A114" s="192"/>
      <c r="B114" s="568" t="s">
        <v>476</v>
      </c>
      <c r="C114" s="197" t="s">
        <v>477</v>
      </c>
      <c r="D114" s="569" t="s">
        <v>166</v>
      </c>
      <c r="E114" s="541">
        <f>E116+E117+E118+E119+E120+E121+E122</f>
        <v>203087</v>
      </c>
      <c r="F114" s="566">
        <f>F116+F117+F118+F119+F120+F121+F122</f>
        <v>151980</v>
      </c>
      <c r="G114" s="566">
        <f t="shared" ref="G114" si="14">G116+G117+G118+G119+G120+G121+G122</f>
        <v>150980</v>
      </c>
      <c r="H114" s="537">
        <v>191892</v>
      </c>
      <c r="I114" s="533">
        <f t="shared" si="7"/>
        <v>1.2709762882500995</v>
      </c>
    </row>
    <row r="115" spans="1:9" ht="15" customHeight="1" x14ac:dyDescent="0.2">
      <c r="A115" s="192"/>
      <c r="B115" s="568"/>
      <c r="C115" s="198" t="s">
        <v>478</v>
      </c>
      <c r="D115" s="569"/>
      <c r="E115" s="542"/>
      <c r="F115" s="567"/>
      <c r="G115" s="567"/>
      <c r="H115" s="538"/>
      <c r="I115" s="534" t="str">
        <f t="shared" si="7"/>
        <v xml:space="preserve">  </v>
      </c>
    </row>
    <row r="116" spans="1:9" ht="25.5" customHeight="1" x14ac:dyDescent="0.2">
      <c r="A116" s="192"/>
      <c r="B116" s="193" t="s">
        <v>479</v>
      </c>
      <c r="C116" s="199" t="s">
        <v>480</v>
      </c>
      <c r="D116" s="309" t="s">
        <v>167</v>
      </c>
      <c r="E116" s="377"/>
      <c r="F116" s="377"/>
      <c r="G116" s="375"/>
      <c r="H116" s="291"/>
      <c r="I116" s="200" t="str">
        <f t="shared" si="7"/>
        <v xml:space="preserve">  </v>
      </c>
    </row>
    <row r="117" spans="1:9" ht="25.5" customHeight="1" x14ac:dyDescent="0.2">
      <c r="B117" s="201" t="s">
        <v>479</v>
      </c>
      <c r="C117" s="199" t="s">
        <v>481</v>
      </c>
      <c r="D117" s="309" t="s">
        <v>168</v>
      </c>
      <c r="E117" s="377"/>
      <c r="F117" s="377"/>
      <c r="G117" s="375"/>
      <c r="H117" s="291"/>
      <c r="I117" s="200" t="str">
        <f t="shared" si="7"/>
        <v xml:space="preserve">  </v>
      </c>
    </row>
    <row r="118" spans="1:9" ht="25.5" customHeight="1" x14ac:dyDescent="0.2">
      <c r="B118" s="201" t="s">
        <v>482</v>
      </c>
      <c r="C118" s="199" t="s">
        <v>483</v>
      </c>
      <c r="D118" s="309" t="s">
        <v>169</v>
      </c>
      <c r="E118" s="377">
        <v>14293</v>
      </c>
      <c r="F118" s="377"/>
      <c r="G118" s="375"/>
      <c r="H118" s="291"/>
      <c r="I118" s="200" t="str">
        <f t="shared" si="7"/>
        <v xml:space="preserve">  </v>
      </c>
    </row>
    <row r="119" spans="1:9" ht="24.75" customHeight="1" x14ac:dyDescent="0.2">
      <c r="B119" s="201" t="s">
        <v>484</v>
      </c>
      <c r="C119" s="199" t="s">
        <v>485</v>
      </c>
      <c r="D119" s="309" t="s">
        <v>170</v>
      </c>
      <c r="E119" s="377">
        <v>66309</v>
      </c>
      <c r="F119" s="377">
        <v>79980</v>
      </c>
      <c r="G119" s="375">
        <v>79980</v>
      </c>
      <c r="H119" s="291">
        <v>69407</v>
      </c>
      <c r="I119" s="200">
        <f t="shared" si="7"/>
        <v>0.86780445111277815</v>
      </c>
    </row>
    <row r="120" spans="1:9" ht="24.75" customHeight="1" x14ac:dyDescent="0.2">
      <c r="B120" s="201" t="s">
        <v>486</v>
      </c>
      <c r="C120" s="199" t="s">
        <v>487</v>
      </c>
      <c r="D120" s="309" t="s">
        <v>171</v>
      </c>
      <c r="E120" s="377">
        <v>122485</v>
      </c>
      <c r="F120" s="377">
        <v>72000</v>
      </c>
      <c r="G120" s="375">
        <v>71000</v>
      </c>
      <c r="H120" s="291">
        <v>122485</v>
      </c>
      <c r="I120" s="200">
        <f t="shared" si="7"/>
        <v>1.7251408450704226</v>
      </c>
    </row>
    <row r="121" spans="1:9" ht="20.100000000000001" customHeight="1" x14ac:dyDescent="0.2">
      <c r="B121" s="201">
        <v>426</v>
      </c>
      <c r="C121" s="199" t="s">
        <v>488</v>
      </c>
      <c r="D121" s="309" t="s">
        <v>172</v>
      </c>
      <c r="E121" s="377"/>
      <c r="F121" s="377"/>
      <c r="G121" s="375"/>
      <c r="H121" s="291"/>
      <c r="I121" s="200" t="str">
        <f t="shared" si="7"/>
        <v xml:space="preserve">  </v>
      </c>
    </row>
    <row r="122" spans="1:9" ht="20.100000000000001" customHeight="1" x14ac:dyDescent="0.2">
      <c r="B122" s="201">
        <v>428</v>
      </c>
      <c r="C122" s="199" t="s">
        <v>489</v>
      </c>
      <c r="D122" s="309" t="s">
        <v>173</v>
      </c>
      <c r="E122" s="377"/>
      <c r="F122" s="377"/>
      <c r="G122" s="375"/>
      <c r="H122" s="291"/>
      <c r="I122" s="200" t="str">
        <f t="shared" si="7"/>
        <v xml:space="preserve">  </v>
      </c>
    </row>
    <row r="123" spans="1:9" ht="20.100000000000001" customHeight="1" x14ac:dyDescent="0.2">
      <c r="B123" s="201">
        <v>430</v>
      </c>
      <c r="C123" s="199" t="s">
        <v>490</v>
      </c>
      <c r="D123" s="309" t="s">
        <v>174</v>
      </c>
      <c r="E123" s="377">
        <v>14533</v>
      </c>
      <c r="F123" s="377">
        <v>33221</v>
      </c>
      <c r="G123" s="375">
        <v>28500</v>
      </c>
      <c r="H123" s="291">
        <v>18708</v>
      </c>
      <c r="I123" s="200">
        <f t="shared" si="7"/>
        <v>0.65642105263157891</v>
      </c>
    </row>
    <row r="124" spans="1:9" ht="20.100000000000001" customHeight="1" x14ac:dyDescent="0.2">
      <c r="A124" s="192"/>
      <c r="B124" s="568" t="s">
        <v>491</v>
      </c>
      <c r="C124" s="197" t="s">
        <v>492</v>
      </c>
      <c r="D124" s="569" t="s">
        <v>175</v>
      </c>
      <c r="E124" s="541">
        <f>E126+E127+E128+E129+E130+E131</f>
        <v>78297</v>
      </c>
      <c r="F124" s="572">
        <f t="shared" ref="F124" si="15">F128+F131</f>
        <v>64000</v>
      </c>
      <c r="G124" s="572">
        <f>G128+G131</f>
        <v>72549</v>
      </c>
      <c r="H124" s="537">
        <v>69454</v>
      </c>
      <c r="I124" s="533">
        <f t="shared" si="7"/>
        <v>0.95733917765923715</v>
      </c>
    </row>
    <row r="125" spans="1:9" ht="12.75" customHeight="1" x14ac:dyDescent="0.2">
      <c r="A125" s="192"/>
      <c r="B125" s="568"/>
      <c r="C125" s="198" t="s">
        <v>493</v>
      </c>
      <c r="D125" s="569"/>
      <c r="E125" s="542"/>
      <c r="F125" s="573"/>
      <c r="G125" s="573"/>
      <c r="H125" s="538"/>
      <c r="I125" s="534" t="str">
        <f t="shared" si="7"/>
        <v xml:space="preserve">  </v>
      </c>
    </row>
    <row r="126" spans="1:9" ht="24.75" customHeight="1" x14ac:dyDescent="0.2">
      <c r="B126" s="201" t="s">
        <v>494</v>
      </c>
      <c r="C126" s="199" t="s">
        <v>495</v>
      </c>
      <c r="D126" s="309" t="s">
        <v>176</v>
      </c>
      <c r="E126" s="377"/>
      <c r="F126" s="377"/>
      <c r="G126" s="375"/>
      <c r="H126" s="291"/>
      <c r="I126" s="200" t="str">
        <f t="shared" si="7"/>
        <v xml:space="preserve">  </v>
      </c>
    </row>
    <row r="127" spans="1:9" ht="24.75" customHeight="1" x14ac:dyDescent="0.2">
      <c r="B127" s="201" t="s">
        <v>496</v>
      </c>
      <c r="C127" s="199" t="s">
        <v>497</v>
      </c>
      <c r="D127" s="309" t="s">
        <v>177</v>
      </c>
      <c r="E127" s="377"/>
      <c r="F127" s="377"/>
      <c r="G127" s="375"/>
      <c r="H127" s="291"/>
      <c r="I127" s="200" t="str">
        <f t="shared" si="7"/>
        <v xml:space="preserve">  </v>
      </c>
    </row>
    <row r="128" spans="1:9" ht="20.100000000000001" customHeight="1" x14ac:dyDescent="0.2">
      <c r="B128" s="201">
        <v>435</v>
      </c>
      <c r="C128" s="199" t="s">
        <v>498</v>
      </c>
      <c r="D128" s="309" t="s">
        <v>178</v>
      </c>
      <c r="E128" s="377">
        <v>66038</v>
      </c>
      <c r="F128" s="377">
        <v>50000</v>
      </c>
      <c r="G128" s="375">
        <v>58049</v>
      </c>
      <c r="H128" s="291">
        <v>57195</v>
      </c>
      <c r="I128" s="200">
        <f t="shared" si="7"/>
        <v>0.98528829092663095</v>
      </c>
    </row>
    <row r="129" spans="1:11" ht="20.100000000000001" customHeight="1" x14ac:dyDescent="0.2">
      <c r="B129" s="201">
        <v>436</v>
      </c>
      <c r="C129" s="199" t="s">
        <v>499</v>
      </c>
      <c r="D129" s="309" t="s">
        <v>179</v>
      </c>
      <c r="E129" s="377"/>
      <c r="F129" s="377"/>
      <c r="G129" s="375"/>
      <c r="H129" s="291"/>
      <c r="I129" s="200" t="str">
        <f t="shared" si="7"/>
        <v xml:space="preserve">  </v>
      </c>
    </row>
    <row r="130" spans="1:11" ht="20.100000000000001" customHeight="1" x14ac:dyDescent="0.2">
      <c r="B130" s="201" t="s">
        <v>500</v>
      </c>
      <c r="C130" s="199" t="s">
        <v>501</v>
      </c>
      <c r="D130" s="309" t="s">
        <v>180</v>
      </c>
      <c r="E130" s="377"/>
      <c r="F130" s="377"/>
      <c r="G130" s="375"/>
      <c r="H130" s="291"/>
      <c r="I130" s="200" t="str">
        <f t="shared" si="7"/>
        <v xml:space="preserve">  </v>
      </c>
    </row>
    <row r="131" spans="1:11" ht="20.100000000000001" customHeight="1" x14ac:dyDescent="0.2">
      <c r="B131" s="201" t="s">
        <v>500</v>
      </c>
      <c r="C131" s="199" t="s">
        <v>502</v>
      </c>
      <c r="D131" s="309" t="s">
        <v>181</v>
      </c>
      <c r="E131" s="377">
        <v>12259</v>
      </c>
      <c r="F131" s="377">
        <v>14000</v>
      </c>
      <c r="G131" s="375">
        <v>14500</v>
      </c>
      <c r="H131" s="291">
        <v>12259</v>
      </c>
      <c r="I131" s="200">
        <f t="shared" si="7"/>
        <v>0.84544827586206894</v>
      </c>
    </row>
    <row r="132" spans="1:11" ht="20.100000000000001" customHeight="1" x14ac:dyDescent="0.2">
      <c r="A132" s="192"/>
      <c r="B132" s="568" t="s">
        <v>503</v>
      </c>
      <c r="C132" s="197" t="s">
        <v>504</v>
      </c>
      <c r="D132" s="569" t="s">
        <v>182</v>
      </c>
      <c r="E132" s="541">
        <f>E134+E135+E136</f>
        <v>162740</v>
      </c>
      <c r="F132" s="541">
        <f t="shared" ref="F132" si="16">F134+F135+F136</f>
        <v>103600</v>
      </c>
      <c r="G132" s="541">
        <f>G134+G135+G136</f>
        <v>102750</v>
      </c>
      <c r="H132" s="541">
        <f>H134+H135+H136</f>
        <v>171279</v>
      </c>
      <c r="I132" s="531">
        <f t="shared" si="7"/>
        <v>1.666948905109489</v>
      </c>
    </row>
    <row r="133" spans="1:11" ht="15.75" customHeight="1" x14ac:dyDescent="0.2">
      <c r="A133" s="192"/>
      <c r="B133" s="568"/>
      <c r="C133" s="198" t="s">
        <v>505</v>
      </c>
      <c r="D133" s="569"/>
      <c r="E133" s="542"/>
      <c r="F133" s="542"/>
      <c r="G133" s="542"/>
      <c r="H133" s="542"/>
      <c r="I133" s="532" t="str">
        <f t="shared" si="7"/>
        <v xml:space="preserve">  </v>
      </c>
    </row>
    <row r="134" spans="1:11" ht="20.100000000000001" customHeight="1" x14ac:dyDescent="0.2">
      <c r="B134" s="201" t="s">
        <v>506</v>
      </c>
      <c r="C134" s="199" t="s">
        <v>507</v>
      </c>
      <c r="D134" s="309" t="s">
        <v>183</v>
      </c>
      <c r="E134" s="377">
        <v>117302</v>
      </c>
      <c r="F134" s="377">
        <v>52600</v>
      </c>
      <c r="G134" s="375">
        <v>52250</v>
      </c>
      <c r="H134" s="291">
        <v>123555</v>
      </c>
      <c r="I134" s="200">
        <f t="shared" si="7"/>
        <v>2.3646889952153112</v>
      </c>
    </row>
    <row r="135" spans="1:11" ht="24.75" customHeight="1" x14ac:dyDescent="0.2">
      <c r="B135" s="201" t="s">
        <v>508</v>
      </c>
      <c r="C135" s="199" t="s">
        <v>509</v>
      </c>
      <c r="D135" s="309" t="s">
        <v>184</v>
      </c>
      <c r="E135" s="377">
        <v>44812</v>
      </c>
      <c r="F135" s="377">
        <v>48000</v>
      </c>
      <c r="G135" s="375">
        <v>48000</v>
      </c>
      <c r="H135" s="291">
        <v>47724</v>
      </c>
      <c r="I135" s="200">
        <f t="shared" si="7"/>
        <v>0.99424999999999997</v>
      </c>
    </row>
    <row r="136" spans="1:11" ht="20.100000000000001" customHeight="1" x14ac:dyDescent="0.2">
      <c r="B136" s="201">
        <v>481</v>
      </c>
      <c r="C136" s="199" t="s">
        <v>510</v>
      </c>
      <c r="D136" s="309" t="s">
        <v>185</v>
      </c>
      <c r="E136" s="377">
        <v>626</v>
      </c>
      <c r="F136" s="377">
        <v>3000</v>
      </c>
      <c r="G136" s="375">
        <v>2500</v>
      </c>
      <c r="H136" s="291"/>
      <c r="I136" s="200">
        <f t="shared" si="7"/>
        <v>0</v>
      </c>
    </row>
    <row r="137" spans="1:11" ht="36.75" customHeight="1" x14ac:dyDescent="0.2">
      <c r="B137" s="201">
        <v>427</v>
      </c>
      <c r="C137" s="199" t="s">
        <v>511</v>
      </c>
      <c r="D137" s="309" t="s">
        <v>186</v>
      </c>
      <c r="E137" s="377"/>
      <c r="F137" s="377"/>
      <c r="G137" s="375"/>
      <c r="H137" s="291"/>
      <c r="I137" s="200" t="str">
        <f t="shared" ref="I137:I143" si="17">IFERROR(H137/G137,"  ")</f>
        <v xml:space="preserve">  </v>
      </c>
    </row>
    <row r="138" spans="1:11" ht="36.75" customHeight="1" x14ac:dyDescent="0.2">
      <c r="A138" s="192"/>
      <c r="B138" s="193" t="s">
        <v>512</v>
      </c>
      <c r="C138" s="199" t="s">
        <v>513</v>
      </c>
      <c r="D138" s="309" t="s">
        <v>187</v>
      </c>
      <c r="E138" s="377"/>
      <c r="F138" s="377">
        <v>81000</v>
      </c>
      <c r="G138" s="375">
        <v>81000</v>
      </c>
      <c r="H138" s="291"/>
      <c r="I138" s="200">
        <f t="shared" si="17"/>
        <v>0</v>
      </c>
    </row>
    <row r="139" spans="1:11" ht="20.100000000000001" customHeight="1" x14ac:dyDescent="0.2">
      <c r="A139" s="192"/>
      <c r="B139" s="568"/>
      <c r="C139" s="195" t="s">
        <v>514</v>
      </c>
      <c r="D139" s="569" t="s">
        <v>188</v>
      </c>
      <c r="E139" s="523"/>
      <c r="F139" s="574"/>
      <c r="G139" s="572"/>
      <c r="H139" s="537"/>
      <c r="I139" s="533" t="str">
        <f t="shared" si="17"/>
        <v xml:space="preserve">  </v>
      </c>
    </row>
    <row r="140" spans="1:11" ht="23.25" customHeight="1" x14ac:dyDescent="0.2">
      <c r="A140" s="192"/>
      <c r="B140" s="568"/>
      <c r="C140" s="196" t="s">
        <v>515</v>
      </c>
      <c r="D140" s="569"/>
      <c r="E140" s="524"/>
      <c r="F140" s="575"/>
      <c r="G140" s="573"/>
      <c r="H140" s="538"/>
      <c r="I140" s="534" t="str">
        <f t="shared" si="17"/>
        <v xml:space="preserve">  </v>
      </c>
    </row>
    <row r="141" spans="1:11" ht="20.100000000000001" customHeight="1" x14ac:dyDescent="0.2">
      <c r="A141" s="192"/>
      <c r="B141" s="568"/>
      <c r="C141" s="195" t="s">
        <v>516</v>
      </c>
      <c r="D141" s="569" t="s">
        <v>189</v>
      </c>
      <c r="E141" s="570">
        <f>E77+E92+E109+E110+E111-E139</f>
        <v>938155</v>
      </c>
      <c r="F141" s="572">
        <f t="shared" ref="F141" si="18">F77+F92+F109+F110+F111-F139</f>
        <v>915191</v>
      </c>
      <c r="G141" s="572">
        <f>G77+G92+G109+G110+G111-G139</f>
        <v>910793</v>
      </c>
      <c r="H141" s="572">
        <f>H77+H92+H109+H110+H111-H139</f>
        <v>904154</v>
      </c>
      <c r="I141" s="533">
        <f t="shared" si="17"/>
        <v>0.99271074766714285</v>
      </c>
      <c r="J141" s="203"/>
      <c r="K141" s="179"/>
    </row>
    <row r="142" spans="1:11" ht="14.25" customHeight="1" x14ac:dyDescent="0.2">
      <c r="A142" s="192"/>
      <c r="B142" s="568"/>
      <c r="C142" s="196" t="s">
        <v>517</v>
      </c>
      <c r="D142" s="569"/>
      <c r="E142" s="571"/>
      <c r="F142" s="573"/>
      <c r="G142" s="573"/>
      <c r="H142" s="573"/>
      <c r="I142" s="534" t="str">
        <f t="shared" si="17"/>
        <v xml:space="preserve">  </v>
      </c>
    </row>
    <row r="143" spans="1:11" ht="20.100000000000001" customHeight="1" thickBot="1" x14ac:dyDescent="0.25">
      <c r="A143" s="192"/>
      <c r="B143" s="204">
        <v>89</v>
      </c>
      <c r="C143" s="205" t="s">
        <v>518</v>
      </c>
      <c r="D143" s="308" t="s">
        <v>190</v>
      </c>
      <c r="E143" s="378">
        <v>896371</v>
      </c>
      <c r="F143" s="377">
        <v>920000</v>
      </c>
      <c r="G143" s="375">
        <v>920000</v>
      </c>
      <c r="H143" s="292">
        <v>896371</v>
      </c>
      <c r="I143" s="206">
        <f t="shared" si="17"/>
        <v>0.97431630434782612</v>
      </c>
    </row>
    <row r="145" spans="2:2" x14ac:dyDescent="0.2">
      <c r="B145" s="177" t="s">
        <v>577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" workbookViewId="0">
      <selection activeCell="D60" sqref="D60:F62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6" width="17.85546875" style="13" customWidth="1"/>
    <col min="7" max="7" width="17.85546875" style="449" customWidth="1"/>
    <col min="8" max="8" width="16.5703125" style="177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07"/>
      <c r="G1" s="442"/>
      <c r="H1" s="188" t="s">
        <v>575</v>
      </c>
    </row>
    <row r="2" spans="1:8" ht="21.75" customHeight="1" x14ac:dyDescent="0.25">
      <c r="B2" s="596" t="s">
        <v>68</v>
      </c>
      <c r="C2" s="596"/>
      <c r="D2" s="596"/>
      <c r="E2" s="596"/>
      <c r="F2" s="596"/>
      <c r="G2" s="596"/>
      <c r="H2" s="596"/>
    </row>
    <row r="3" spans="1:8" ht="14.25" customHeight="1" x14ac:dyDescent="0.25">
      <c r="B3" s="597" t="s">
        <v>784</v>
      </c>
      <c r="C3" s="597"/>
      <c r="D3" s="597"/>
      <c r="E3" s="597"/>
      <c r="F3" s="597"/>
      <c r="G3" s="597"/>
      <c r="H3" s="597"/>
    </row>
    <row r="4" spans="1:8" ht="14.25" customHeight="1" thickBot="1" x14ac:dyDescent="0.3">
      <c r="B4" s="176"/>
      <c r="C4" s="176"/>
      <c r="D4" s="176"/>
      <c r="E4" s="176"/>
      <c r="F4" s="176"/>
      <c r="G4" s="443"/>
      <c r="H4" s="178" t="s">
        <v>128</v>
      </c>
    </row>
    <row r="5" spans="1:8" ht="24.75" customHeight="1" thickBot="1" x14ac:dyDescent="0.3">
      <c r="B5" s="600" t="s">
        <v>519</v>
      </c>
      <c r="C5" s="552" t="s">
        <v>84</v>
      </c>
      <c r="D5" s="587" t="s">
        <v>785</v>
      </c>
      <c r="E5" s="562" t="s">
        <v>786</v>
      </c>
      <c r="F5" s="589" t="s">
        <v>777</v>
      </c>
      <c r="G5" s="590"/>
      <c r="H5" s="594" t="s">
        <v>782</v>
      </c>
    </row>
    <row r="6" spans="1:8" ht="25.5" customHeight="1" x14ac:dyDescent="0.25">
      <c r="A6" s="16"/>
      <c r="B6" s="601"/>
      <c r="C6" s="553"/>
      <c r="D6" s="553"/>
      <c r="E6" s="588"/>
      <c r="F6" s="226" t="s">
        <v>0</v>
      </c>
      <c r="G6" s="444" t="s">
        <v>567</v>
      </c>
      <c r="H6" s="595"/>
    </row>
    <row r="7" spans="1:8" ht="16.5" thickBot="1" x14ac:dyDescent="0.3">
      <c r="A7" s="81"/>
      <c r="B7" s="208">
        <v>1</v>
      </c>
      <c r="C7" s="209">
        <v>2</v>
      </c>
      <c r="D7" s="210"/>
      <c r="E7" s="227"/>
      <c r="F7" s="210">
        <v>3</v>
      </c>
      <c r="G7" s="445">
        <v>4</v>
      </c>
      <c r="H7" s="187">
        <v>8</v>
      </c>
    </row>
    <row r="8" spans="1:8" s="56" customFormat="1" ht="20.100000000000001" customHeight="1" x14ac:dyDescent="0.25">
      <c r="A8" s="211"/>
      <c r="B8" s="212" t="s">
        <v>520</v>
      </c>
      <c r="C8" s="213"/>
      <c r="D8" s="387"/>
      <c r="E8" s="384"/>
      <c r="F8" s="387"/>
      <c r="G8" s="446"/>
      <c r="H8" s="223"/>
    </row>
    <row r="9" spans="1:8" s="56" customFormat="1" ht="20.100000000000001" customHeight="1" x14ac:dyDescent="0.25">
      <c r="A9" s="211"/>
      <c r="B9" s="214" t="s">
        <v>521</v>
      </c>
      <c r="C9" s="215">
        <v>3001</v>
      </c>
      <c r="D9" s="385">
        <f>D10+D11+D12+D13</f>
        <v>655173</v>
      </c>
      <c r="E9" s="430">
        <f>E10+E11+E12+E13</f>
        <v>730330</v>
      </c>
      <c r="F9" s="436">
        <f>F10+F11+F12+F13</f>
        <v>185599</v>
      </c>
      <c r="G9" s="447">
        <v>195301</v>
      </c>
      <c r="H9" s="224">
        <f>IFERROR(G9/F9,"  ")</f>
        <v>1.0522739885451968</v>
      </c>
    </row>
    <row r="10" spans="1:8" s="56" customFormat="1" ht="20.100000000000001" customHeight="1" x14ac:dyDescent="0.25">
      <c r="A10" s="211"/>
      <c r="B10" s="216" t="s">
        <v>522</v>
      </c>
      <c r="C10" s="217">
        <v>3002</v>
      </c>
      <c r="D10" s="388">
        <v>611733</v>
      </c>
      <c r="E10" s="384">
        <v>701000</v>
      </c>
      <c r="F10" s="388">
        <v>176963</v>
      </c>
      <c r="G10" s="448">
        <v>179365</v>
      </c>
      <c r="H10" s="225">
        <f t="shared" ref="H10:H66" si="0">IFERROR(G10/F10,"  ")</f>
        <v>1.0135734588586314</v>
      </c>
    </row>
    <row r="11" spans="1:8" s="56" customFormat="1" ht="20.100000000000001" customHeight="1" x14ac:dyDescent="0.25">
      <c r="A11" s="211"/>
      <c r="B11" s="216" t="s">
        <v>523</v>
      </c>
      <c r="C11" s="217">
        <v>3003</v>
      </c>
      <c r="D11" s="387"/>
      <c r="E11" s="384"/>
      <c r="F11" s="387"/>
      <c r="G11" s="448"/>
      <c r="H11" s="225" t="str">
        <f t="shared" si="0"/>
        <v xml:space="preserve">  </v>
      </c>
    </row>
    <row r="12" spans="1:8" s="56" customFormat="1" ht="20.100000000000001" customHeight="1" x14ac:dyDescent="0.25">
      <c r="A12" s="211"/>
      <c r="B12" s="216" t="s">
        <v>524</v>
      </c>
      <c r="C12" s="217">
        <v>3004</v>
      </c>
      <c r="D12" s="387">
        <v>22998</v>
      </c>
      <c r="E12" s="384">
        <v>14230</v>
      </c>
      <c r="F12" s="387">
        <v>3165</v>
      </c>
      <c r="G12" s="448">
        <v>4729</v>
      </c>
      <c r="H12" s="225">
        <f t="shared" si="0"/>
        <v>1.4941548183254345</v>
      </c>
    </row>
    <row r="13" spans="1:8" s="56" customFormat="1" ht="20.100000000000001" customHeight="1" x14ac:dyDescent="0.25">
      <c r="A13" s="211"/>
      <c r="B13" s="216" t="s">
        <v>525</v>
      </c>
      <c r="C13" s="217">
        <v>3005</v>
      </c>
      <c r="D13" s="387">
        <v>20442</v>
      </c>
      <c r="E13" s="384">
        <v>15100</v>
      </c>
      <c r="F13" s="387">
        <v>5471</v>
      </c>
      <c r="G13" s="448">
        <v>11207</v>
      </c>
      <c r="H13" s="225">
        <f t="shared" si="0"/>
        <v>2.0484372144032168</v>
      </c>
    </row>
    <row r="14" spans="1:8" s="56" customFormat="1" ht="20.100000000000001" customHeight="1" x14ac:dyDescent="0.25">
      <c r="A14" s="211"/>
      <c r="B14" s="214" t="s">
        <v>526</v>
      </c>
      <c r="C14" s="215">
        <v>3006</v>
      </c>
      <c r="D14" s="385">
        <f>D15+D16+D17+D18+D19+D20+D21+D22</f>
        <v>625282</v>
      </c>
      <c r="E14" s="439">
        <f t="shared" ref="E14:F14" si="1">E15+E16+E17+E18+E19+E20+E21+E22</f>
        <v>707614</v>
      </c>
      <c r="F14" s="439">
        <f t="shared" si="1"/>
        <v>189555</v>
      </c>
      <c r="G14" s="447">
        <v>182545</v>
      </c>
      <c r="H14" s="224">
        <f t="shared" si="0"/>
        <v>0.96301864894094058</v>
      </c>
    </row>
    <row r="15" spans="1:8" s="56" customFormat="1" ht="20.100000000000001" customHeight="1" x14ac:dyDescent="0.25">
      <c r="A15" s="211"/>
      <c r="B15" s="216" t="s">
        <v>527</v>
      </c>
      <c r="C15" s="217">
        <v>3007</v>
      </c>
      <c r="D15" s="387">
        <v>126643</v>
      </c>
      <c r="E15" s="384">
        <v>110000</v>
      </c>
      <c r="F15" s="387">
        <v>38730</v>
      </c>
      <c r="G15" s="448">
        <v>35546</v>
      </c>
      <c r="H15" s="225">
        <f t="shared" si="0"/>
        <v>0.91778982700748779</v>
      </c>
    </row>
    <row r="16" spans="1:8" s="56" customFormat="1" ht="20.100000000000001" customHeight="1" x14ac:dyDescent="0.25">
      <c r="A16" s="211"/>
      <c r="B16" s="216" t="s">
        <v>528</v>
      </c>
      <c r="C16" s="217">
        <v>3008</v>
      </c>
      <c r="D16" s="387"/>
      <c r="E16" s="384"/>
      <c r="F16" s="387"/>
      <c r="G16" s="448"/>
      <c r="H16" s="225" t="str">
        <f t="shared" si="0"/>
        <v xml:space="preserve">  </v>
      </c>
    </row>
    <row r="17" spans="1:8" s="56" customFormat="1" ht="20.100000000000001" customHeight="1" x14ac:dyDescent="0.25">
      <c r="A17" s="211"/>
      <c r="B17" s="216" t="s">
        <v>529</v>
      </c>
      <c r="C17" s="217">
        <v>3009</v>
      </c>
      <c r="D17" s="387">
        <v>437960</v>
      </c>
      <c r="E17" s="384">
        <v>477474</v>
      </c>
      <c r="F17" s="387">
        <v>119545</v>
      </c>
      <c r="G17" s="448">
        <v>117900</v>
      </c>
      <c r="H17" s="225">
        <f t="shared" si="0"/>
        <v>0.9862394914049103</v>
      </c>
    </row>
    <row r="18" spans="1:8" s="56" customFormat="1" ht="20.100000000000001" customHeight="1" x14ac:dyDescent="0.25">
      <c r="A18" s="211"/>
      <c r="B18" s="216" t="s">
        <v>530</v>
      </c>
      <c r="C18" s="217">
        <v>3010</v>
      </c>
      <c r="D18" s="387">
        <v>10141</v>
      </c>
      <c r="E18" s="384">
        <v>19190</v>
      </c>
      <c r="F18" s="387">
        <v>1024</v>
      </c>
      <c r="G18" s="448">
        <v>2755</v>
      </c>
      <c r="H18" s="225">
        <f t="shared" si="0"/>
        <v>2.6904296875</v>
      </c>
    </row>
    <row r="19" spans="1:8" s="56" customFormat="1" ht="20.100000000000001" customHeight="1" x14ac:dyDescent="0.25">
      <c r="A19" s="211"/>
      <c r="B19" s="216" t="s">
        <v>531</v>
      </c>
      <c r="C19" s="217">
        <v>3011</v>
      </c>
      <c r="D19" s="389"/>
      <c r="E19" s="431"/>
      <c r="F19" s="389"/>
      <c r="G19" s="448"/>
      <c r="H19" s="225" t="str">
        <f t="shared" si="0"/>
        <v xml:space="preserve">  </v>
      </c>
    </row>
    <row r="20" spans="1:8" s="56" customFormat="1" ht="20.100000000000001" customHeight="1" x14ac:dyDescent="0.25">
      <c r="A20" s="211"/>
      <c r="B20" s="216" t="s">
        <v>532</v>
      </c>
      <c r="C20" s="217">
        <v>3012</v>
      </c>
      <c r="D20" s="387">
        <v>4146</v>
      </c>
      <c r="E20" s="384">
        <v>5100</v>
      </c>
      <c r="F20" s="387">
        <v>926</v>
      </c>
      <c r="G20" s="448">
        <v>858</v>
      </c>
      <c r="H20" s="225">
        <f t="shared" si="0"/>
        <v>0.92656587473002161</v>
      </c>
    </row>
    <row r="21" spans="1:8" s="56" customFormat="1" ht="20.100000000000001" customHeight="1" x14ac:dyDescent="0.25">
      <c r="A21" s="211"/>
      <c r="B21" s="216" t="s">
        <v>533</v>
      </c>
      <c r="C21" s="217">
        <v>3013</v>
      </c>
      <c r="D21" s="387">
        <v>46392</v>
      </c>
      <c r="E21" s="384">
        <v>95850</v>
      </c>
      <c r="F21" s="387">
        <v>19856</v>
      </c>
      <c r="G21" s="448">
        <v>14440</v>
      </c>
      <c r="H21" s="225">
        <f t="shared" si="0"/>
        <v>0.72723609991941984</v>
      </c>
    </row>
    <row r="22" spans="1:8" s="56" customFormat="1" ht="20.100000000000001" customHeight="1" x14ac:dyDescent="0.25">
      <c r="A22" s="211"/>
      <c r="B22" s="216" t="s">
        <v>534</v>
      </c>
      <c r="C22" s="217">
        <v>3014</v>
      </c>
      <c r="D22" s="388"/>
      <c r="E22" s="432"/>
      <c r="F22" s="388">
        <v>9474</v>
      </c>
      <c r="G22" s="448">
        <v>11046</v>
      </c>
      <c r="H22" s="225">
        <f t="shared" si="0"/>
        <v>1.1659278024065864</v>
      </c>
    </row>
    <row r="23" spans="1:8" s="56" customFormat="1" ht="20.100000000000001" customHeight="1" x14ac:dyDescent="0.25">
      <c r="A23" s="211"/>
      <c r="B23" s="216" t="s">
        <v>535</v>
      </c>
      <c r="C23" s="217">
        <v>3015</v>
      </c>
      <c r="D23" s="386">
        <f>D9-D14</f>
        <v>29891</v>
      </c>
      <c r="E23" s="387">
        <f>E9-E14</f>
        <v>22716</v>
      </c>
      <c r="F23" s="387"/>
      <c r="G23" s="448">
        <v>12756</v>
      </c>
      <c r="H23" s="225" t="str">
        <f t="shared" si="0"/>
        <v xml:space="preserve">  </v>
      </c>
    </row>
    <row r="24" spans="1:8" s="56" customFormat="1" ht="20.100000000000001" customHeight="1" x14ac:dyDescent="0.25">
      <c r="A24" s="211"/>
      <c r="B24" s="216" t="s">
        <v>536</v>
      </c>
      <c r="C24" s="217">
        <v>3016</v>
      </c>
      <c r="D24" s="387"/>
      <c r="E24" s="384"/>
      <c r="F24" s="387">
        <f>F14-F9</f>
        <v>3956</v>
      </c>
      <c r="G24" s="448"/>
      <c r="H24" s="225">
        <f t="shared" si="0"/>
        <v>0</v>
      </c>
    </row>
    <row r="25" spans="1:8" s="56" customFormat="1" ht="20.100000000000001" customHeight="1" x14ac:dyDescent="0.25">
      <c r="A25" s="211"/>
      <c r="B25" s="218" t="s">
        <v>537</v>
      </c>
      <c r="C25" s="217"/>
      <c r="D25" s="387"/>
      <c r="E25" s="384"/>
      <c r="F25" s="387"/>
      <c r="G25" s="448"/>
      <c r="H25" s="225" t="str">
        <f t="shared" si="0"/>
        <v xml:space="preserve">  </v>
      </c>
    </row>
    <row r="26" spans="1:8" s="56" customFormat="1" ht="20.100000000000001" customHeight="1" x14ac:dyDescent="0.25">
      <c r="A26" s="211"/>
      <c r="B26" s="214" t="s">
        <v>191</v>
      </c>
      <c r="C26" s="215">
        <v>3017</v>
      </c>
      <c r="D26" s="385">
        <f>D27+D28+D29+D30+D31</f>
        <v>203</v>
      </c>
      <c r="E26" s="430">
        <f>E27+E28+E29+E30+E31</f>
        <v>270</v>
      </c>
      <c r="F26" s="430">
        <v>44</v>
      </c>
      <c r="G26" s="447">
        <v>120</v>
      </c>
      <c r="H26" s="224">
        <f t="shared" si="0"/>
        <v>2.7272727272727271</v>
      </c>
    </row>
    <row r="27" spans="1:8" s="56" customFormat="1" ht="20.100000000000001" customHeight="1" x14ac:dyDescent="0.25">
      <c r="A27" s="211"/>
      <c r="B27" s="216" t="s">
        <v>538</v>
      </c>
      <c r="C27" s="217">
        <v>3018</v>
      </c>
      <c r="D27" s="387"/>
      <c r="E27" s="384"/>
      <c r="F27" s="387"/>
      <c r="G27" s="448"/>
      <c r="H27" s="225" t="str">
        <f t="shared" si="0"/>
        <v xml:space="preserve">  </v>
      </c>
    </row>
    <row r="28" spans="1:8" s="56" customFormat="1" ht="27.75" customHeight="1" x14ac:dyDescent="0.25">
      <c r="A28" s="211"/>
      <c r="B28" s="216" t="s">
        <v>539</v>
      </c>
      <c r="C28" s="217">
        <v>3019</v>
      </c>
      <c r="D28" s="387"/>
      <c r="E28" s="384"/>
      <c r="F28" s="387"/>
      <c r="G28" s="448"/>
      <c r="H28" s="225" t="str">
        <f t="shared" si="0"/>
        <v xml:space="preserve">  </v>
      </c>
    </row>
    <row r="29" spans="1:8" s="56" customFormat="1" ht="20.100000000000001" customHeight="1" x14ac:dyDescent="0.25">
      <c r="A29" s="211"/>
      <c r="B29" s="216" t="s">
        <v>540</v>
      </c>
      <c r="C29" s="217">
        <v>3020</v>
      </c>
      <c r="D29" s="387">
        <v>203</v>
      </c>
      <c r="E29" s="384">
        <v>270</v>
      </c>
      <c r="F29" s="387">
        <v>44</v>
      </c>
      <c r="G29" s="448">
        <v>120</v>
      </c>
      <c r="H29" s="225">
        <f t="shared" si="0"/>
        <v>2.7272727272727271</v>
      </c>
    </row>
    <row r="30" spans="1:8" s="56" customFormat="1" ht="20.100000000000001" customHeight="1" x14ac:dyDescent="0.25">
      <c r="A30" s="211"/>
      <c r="B30" s="216" t="s">
        <v>541</v>
      </c>
      <c r="C30" s="217">
        <v>3021</v>
      </c>
      <c r="D30" s="387"/>
      <c r="E30" s="384"/>
      <c r="F30" s="387"/>
      <c r="G30" s="448"/>
      <c r="H30" s="225" t="str">
        <f t="shared" si="0"/>
        <v xml:space="preserve">  </v>
      </c>
    </row>
    <row r="31" spans="1:8" s="56" customFormat="1" ht="20.100000000000001" customHeight="1" x14ac:dyDescent="0.25">
      <c r="A31" s="211"/>
      <c r="B31" s="216" t="s">
        <v>69</v>
      </c>
      <c r="C31" s="217">
        <v>3022</v>
      </c>
      <c r="D31" s="387"/>
      <c r="E31" s="384"/>
      <c r="F31" s="387"/>
      <c r="G31" s="448"/>
      <c r="H31" s="225" t="str">
        <f t="shared" si="0"/>
        <v xml:space="preserve">  </v>
      </c>
    </row>
    <row r="32" spans="1:8" s="56" customFormat="1" ht="20.100000000000001" customHeight="1" x14ac:dyDescent="0.25">
      <c r="A32" s="211"/>
      <c r="B32" s="214" t="s">
        <v>192</v>
      </c>
      <c r="C32" s="215">
        <v>3023</v>
      </c>
      <c r="D32" s="385">
        <f>D33+D34+D35</f>
        <v>66347</v>
      </c>
      <c r="E32" s="433">
        <v>18000</v>
      </c>
      <c r="F32" s="437">
        <v>249</v>
      </c>
      <c r="G32" s="447">
        <v>400</v>
      </c>
      <c r="H32" s="224">
        <f t="shared" si="0"/>
        <v>1.606425702811245</v>
      </c>
    </row>
    <row r="33" spans="1:8" s="56" customFormat="1" ht="20.100000000000001" customHeight="1" x14ac:dyDescent="0.25">
      <c r="A33" s="211"/>
      <c r="B33" s="216" t="s">
        <v>542</v>
      </c>
      <c r="C33" s="217">
        <v>3024</v>
      </c>
      <c r="D33" s="387">
        <v>28660</v>
      </c>
      <c r="E33" s="384"/>
      <c r="F33" s="387"/>
      <c r="G33" s="448"/>
      <c r="H33" s="225" t="str">
        <f t="shared" si="0"/>
        <v xml:space="preserve">  </v>
      </c>
    </row>
    <row r="34" spans="1:8" s="56" customFormat="1" ht="34.5" customHeight="1" x14ac:dyDescent="0.25">
      <c r="A34" s="211"/>
      <c r="B34" s="216" t="s">
        <v>543</v>
      </c>
      <c r="C34" s="217">
        <v>3025</v>
      </c>
      <c r="D34" s="387">
        <v>37687</v>
      </c>
      <c r="E34" s="384">
        <v>18000</v>
      </c>
      <c r="F34" s="387">
        <v>249</v>
      </c>
      <c r="G34" s="448">
        <v>400</v>
      </c>
      <c r="H34" s="225">
        <f t="shared" si="0"/>
        <v>1.606425702811245</v>
      </c>
    </row>
    <row r="35" spans="1:8" s="56" customFormat="1" ht="20.100000000000001" customHeight="1" x14ac:dyDescent="0.25">
      <c r="A35" s="211"/>
      <c r="B35" s="216" t="s">
        <v>544</v>
      </c>
      <c r="C35" s="217">
        <v>3026</v>
      </c>
      <c r="D35" s="388"/>
      <c r="E35" s="432"/>
      <c r="F35" s="388"/>
      <c r="G35" s="448"/>
      <c r="H35" s="225" t="str">
        <f t="shared" si="0"/>
        <v xml:space="preserve">  </v>
      </c>
    </row>
    <row r="36" spans="1:8" s="56" customFormat="1" ht="20.100000000000001" customHeight="1" x14ac:dyDescent="0.25">
      <c r="A36" s="211"/>
      <c r="B36" s="216" t="s">
        <v>545</v>
      </c>
      <c r="C36" s="217">
        <v>3027</v>
      </c>
      <c r="D36" s="387"/>
      <c r="E36" s="384"/>
      <c r="F36" s="387"/>
      <c r="G36" s="448"/>
      <c r="H36" s="225" t="str">
        <f t="shared" si="0"/>
        <v xml:space="preserve">  </v>
      </c>
    </row>
    <row r="37" spans="1:8" s="56" customFormat="1" ht="20.100000000000001" customHeight="1" x14ac:dyDescent="0.25">
      <c r="A37" s="211"/>
      <c r="B37" s="216" t="s">
        <v>546</v>
      </c>
      <c r="C37" s="217">
        <v>3028</v>
      </c>
      <c r="D37" s="386">
        <f>D32-D26</f>
        <v>66144</v>
      </c>
      <c r="E37" s="384">
        <v>17730</v>
      </c>
      <c r="F37" s="387">
        <v>205</v>
      </c>
      <c r="G37" s="448">
        <v>280</v>
      </c>
      <c r="H37" s="225">
        <f t="shared" si="0"/>
        <v>1.3658536585365855</v>
      </c>
    </row>
    <row r="38" spans="1:8" s="56" customFormat="1" ht="22.5" customHeight="1" x14ac:dyDescent="0.25">
      <c r="A38" s="211"/>
      <c r="B38" s="218" t="s">
        <v>547</v>
      </c>
      <c r="C38" s="217"/>
      <c r="D38" s="387"/>
      <c r="E38" s="384"/>
      <c r="F38" s="387"/>
      <c r="G38" s="448"/>
      <c r="H38" s="225" t="str">
        <f t="shared" si="0"/>
        <v xml:space="preserve">  </v>
      </c>
    </row>
    <row r="39" spans="1:8" s="56" customFormat="1" ht="20.100000000000001" customHeight="1" x14ac:dyDescent="0.25">
      <c r="A39" s="211"/>
      <c r="B39" s="214" t="s">
        <v>548</v>
      </c>
      <c r="C39" s="215">
        <v>3029</v>
      </c>
      <c r="D39" s="385">
        <v>43056</v>
      </c>
      <c r="E39" s="434">
        <v>45530</v>
      </c>
      <c r="F39" s="430">
        <v>35529</v>
      </c>
      <c r="G39" s="447"/>
      <c r="H39" s="224">
        <f t="shared" si="0"/>
        <v>0</v>
      </c>
    </row>
    <row r="40" spans="1:8" s="56" customFormat="1" ht="20.100000000000001" customHeight="1" x14ac:dyDescent="0.25">
      <c r="A40" s="211"/>
      <c r="B40" s="216" t="s">
        <v>70</v>
      </c>
      <c r="C40" s="217">
        <v>3030</v>
      </c>
      <c r="D40" s="387"/>
      <c r="E40" s="384"/>
      <c r="F40" s="387"/>
      <c r="G40" s="448"/>
      <c r="H40" s="225" t="str">
        <f t="shared" si="0"/>
        <v xml:space="preserve">  </v>
      </c>
    </row>
    <row r="41" spans="1:8" s="56" customFormat="1" ht="20.100000000000001" customHeight="1" x14ac:dyDescent="0.25">
      <c r="A41" s="211"/>
      <c r="B41" s="216" t="s">
        <v>549</v>
      </c>
      <c r="C41" s="217">
        <v>3031</v>
      </c>
      <c r="D41" s="387">
        <v>42439</v>
      </c>
      <c r="E41" s="384">
        <v>20000</v>
      </c>
      <c r="F41" s="387">
        <v>10000</v>
      </c>
      <c r="G41" s="448"/>
      <c r="H41" s="225">
        <f t="shared" si="0"/>
        <v>0</v>
      </c>
    </row>
    <row r="42" spans="1:8" s="56" customFormat="1" ht="20.100000000000001" customHeight="1" x14ac:dyDescent="0.25">
      <c r="A42" s="211"/>
      <c r="B42" s="216" t="s">
        <v>550</v>
      </c>
      <c r="C42" s="217">
        <v>3032</v>
      </c>
      <c r="D42" s="387"/>
      <c r="E42" s="384"/>
      <c r="F42" s="387"/>
      <c r="G42" s="448"/>
      <c r="H42" s="225" t="str">
        <f t="shared" si="0"/>
        <v xml:space="preserve">  </v>
      </c>
    </row>
    <row r="43" spans="1:8" s="56" customFormat="1" ht="20.100000000000001" customHeight="1" x14ac:dyDescent="0.25">
      <c r="A43" s="211"/>
      <c r="B43" s="216" t="s">
        <v>551</v>
      </c>
      <c r="C43" s="217">
        <v>3033</v>
      </c>
      <c r="D43" s="387"/>
      <c r="E43" s="384">
        <v>25000</v>
      </c>
      <c r="F43" s="387">
        <v>25000</v>
      </c>
      <c r="G43" s="448"/>
      <c r="H43" s="225">
        <f t="shared" si="0"/>
        <v>0</v>
      </c>
    </row>
    <row r="44" spans="1:8" s="56" customFormat="1" ht="20.100000000000001" customHeight="1" x14ac:dyDescent="0.25">
      <c r="A44" s="211"/>
      <c r="B44" s="216" t="s">
        <v>552</v>
      </c>
      <c r="C44" s="217">
        <v>3034</v>
      </c>
      <c r="D44" s="387"/>
      <c r="E44" s="384"/>
      <c r="F44" s="387"/>
      <c r="G44" s="448"/>
      <c r="H44" s="225" t="str">
        <f t="shared" si="0"/>
        <v xml:space="preserve">  </v>
      </c>
    </row>
    <row r="45" spans="1:8" s="56" customFormat="1" ht="20.100000000000001" customHeight="1" x14ac:dyDescent="0.25">
      <c r="A45" s="211"/>
      <c r="B45" s="216" t="s">
        <v>553</v>
      </c>
      <c r="C45" s="217">
        <v>3035</v>
      </c>
      <c r="D45" s="387">
        <v>617</v>
      </c>
      <c r="E45" s="384">
        <v>530</v>
      </c>
      <c r="F45" s="387">
        <v>529</v>
      </c>
      <c r="G45" s="448"/>
      <c r="H45" s="225">
        <f t="shared" si="0"/>
        <v>0</v>
      </c>
    </row>
    <row r="46" spans="1:8" s="56" customFormat="1" ht="20.100000000000001" customHeight="1" x14ac:dyDescent="0.25">
      <c r="A46" s="211"/>
      <c r="B46" s="216" t="s">
        <v>554</v>
      </c>
      <c r="C46" s="217">
        <v>3036</v>
      </c>
      <c r="D46" s="387"/>
      <c r="E46" s="384"/>
      <c r="F46" s="387"/>
      <c r="G46" s="448"/>
      <c r="H46" s="225" t="str">
        <f t="shared" si="0"/>
        <v xml:space="preserve">  </v>
      </c>
    </row>
    <row r="47" spans="1:8" s="56" customFormat="1" ht="20.100000000000001" customHeight="1" x14ac:dyDescent="0.25">
      <c r="A47" s="211"/>
      <c r="B47" s="214" t="s">
        <v>555</v>
      </c>
      <c r="C47" s="215">
        <v>3037</v>
      </c>
      <c r="D47" s="385">
        <f>D48+D49+D50+D51+D52+D53+D54+D55</f>
        <v>6496</v>
      </c>
      <c r="E47" s="441">
        <f>E48+E49+E50+E51+E52+E53+E54</f>
        <v>49957</v>
      </c>
      <c r="F47" s="440">
        <f t="shared" ref="F47" si="2">F48+F49+F50+F51+F52+F53+F54+F55</f>
        <v>31275</v>
      </c>
      <c r="G47" s="447">
        <v>11044</v>
      </c>
      <c r="H47" s="224">
        <f t="shared" si="0"/>
        <v>0.35312549960031975</v>
      </c>
    </row>
    <row r="48" spans="1:8" s="56" customFormat="1" ht="20.100000000000001" customHeight="1" x14ac:dyDescent="0.25">
      <c r="A48" s="211"/>
      <c r="B48" s="216" t="s">
        <v>556</v>
      </c>
      <c r="C48" s="217">
        <v>3038</v>
      </c>
      <c r="D48" s="387"/>
      <c r="E48" s="384"/>
      <c r="F48" s="387"/>
      <c r="G48" s="448"/>
      <c r="H48" s="225" t="str">
        <f t="shared" si="0"/>
        <v xml:space="preserve">  </v>
      </c>
    </row>
    <row r="49" spans="1:8" s="56" customFormat="1" ht="20.100000000000001" customHeight="1" x14ac:dyDescent="0.25">
      <c r="A49" s="211"/>
      <c r="B49" s="216" t="s">
        <v>549</v>
      </c>
      <c r="C49" s="217">
        <v>3039</v>
      </c>
      <c r="D49" s="387"/>
      <c r="E49" s="384">
        <v>24000</v>
      </c>
      <c r="F49" s="387">
        <v>18000</v>
      </c>
      <c r="G49" s="448"/>
      <c r="H49" s="225">
        <f t="shared" si="0"/>
        <v>0</v>
      </c>
    </row>
    <row r="50" spans="1:8" s="56" customFormat="1" ht="20.100000000000001" customHeight="1" x14ac:dyDescent="0.25">
      <c r="A50" s="211"/>
      <c r="B50" s="216" t="s">
        <v>550</v>
      </c>
      <c r="C50" s="217">
        <v>3040</v>
      </c>
      <c r="D50" s="387"/>
      <c r="E50" s="384"/>
      <c r="F50" s="387"/>
      <c r="G50" s="448"/>
      <c r="H50" s="225" t="str">
        <f t="shared" si="0"/>
        <v xml:space="preserve">  </v>
      </c>
    </row>
    <row r="51" spans="1:8" s="56" customFormat="1" ht="20.100000000000001" customHeight="1" x14ac:dyDescent="0.25">
      <c r="A51" s="211"/>
      <c r="B51" s="216" t="s">
        <v>551</v>
      </c>
      <c r="C51" s="217">
        <v>3041</v>
      </c>
      <c r="D51" s="389"/>
      <c r="E51" s="431"/>
      <c r="F51" s="389"/>
      <c r="G51" s="448">
        <v>9114</v>
      </c>
      <c r="H51" s="225" t="str">
        <f t="shared" si="0"/>
        <v xml:space="preserve">  </v>
      </c>
    </row>
    <row r="52" spans="1:8" s="56" customFormat="1" ht="20.100000000000001" customHeight="1" x14ac:dyDescent="0.25">
      <c r="A52" s="211"/>
      <c r="B52" s="216" t="s">
        <v>552</v>
      </c>
      <c r="C52" s="217">
        <v>3042</v>
      </c>
      <c r="D52" s="387"/>
      <c r="E52" s="384"/>
      <c r="F52" s="387"/>
      <c r="G52" s="448"/>
      <c r="H52" s="225" t="str">
        <f t="shared" si="0"/>
        <v xml:space="preserve">  </v>
      </c>
    </row>
    <row r="53" spans="1:8" s="56" customFormat="1" ht="20.100000000000001" customHeight="1" x14ac:dyDescent="0.25">
      <c r="A53" s="211"/>
      <c r="B53" s="216" t="s">
        <v>557</v>
      </c>
      <c r="C53" s="217">
        <v>3043</v>
      </c>
      <c r="D53" s="387"/>
      <c r="E53" s="384">
        <v>20957</v>
      </c>
      <c r="F53" s="387">
        <v>8275</v>
      </c>
      <c r="G53" s="448">
        <v>440</v>
      </c>
      <c r="H53" s="225">
        <f t="shared" si="0"/>
        <v>5.3172205438066465E-2</v>
      </c>
    </row>
    <row r="54" spans="1:8" s="56" customFormat="1" ht="20.100000000000001" customHeight="1" x14ac:dyDescent="0.25">
      <c r="A54" s="211"/>
      <c r="B54" s="216" t="s">
        <v>558</v>
      </c>
      <c r="C54" s="217">
        <v>3044</v>
      </c>
      <c r="D54" s="387">
        <v>6496</v>
      </c>
      <c r="E54" s="384">
        <v>5000</v>
      </c>
      <c r="F54" s="387">
        <v>5000</v>
      </c>
      <c r="G54" s="448">
        <v>1490</v>
      </c>
      <c r="H54" s="225">
        <f t="shared" si="0"/>
        <v>0.29799999999999999</v>
      </c>
    </row>
    <row r="55" spans="1:8" s="56" customFormat="1" ht="20.100000000000001" customHeight="1" x14ac:dyDescent="0.25">
      <c r="A55" s="211"/>
      <c r="B55" s="216" t="s">
        <v>559</v>
      </c>
      <c r="C55" s="217">
        <v>3045</v>
      </c>
      <c r="D55" s="387"/>
      <c r="E55" s="384">
        <f>E47-E39</f>
        <v>4427</v>
      </c>
      <c r="F55" s="387"/>
      <c r="G55" s="448"/>
      <c r="H55" s="225" t="str">
        <f t="shared" si="0"/>
        <v xml:space="preserve">  </v>
      </c>
    </row>
    <row r="56" spans="1:8" s="56" customFormat="1" ht="20.100000000000001" customHeight="1" x14ac:dyDescent="0.25">
      <c r="A56" s="211"/>
      <c r="B56" s="216" t="s">
        <v>560</v>
      </c>
      <c r="C56" s="217">
        <v>3046</v>
      </c>
      <c r="D56" s="387">
        <f>D39-D47</f>
        <v>36560</v>
      </c>
      <c r="E56" s="387"/>
      <c r="F56" s="387">
        <f t="shared" ref="F56" si="3">F39-F47</f>
        <v>4254</v>
      </c>
      <c r="G56" s="448"/>
      <c r="H56" s="225">
        <f t="shared" si="0"/>
        <v>0</v>
      </c>
    </row>
    <row r="57" spans="1:8" s="56" customFormat="1" ht="20.100000000000001" customHeight="1" x14ac:dyDescent="0.25">
      <c r="A57" s="211"/>
      <c r="B57" s="216" t="s">
        <v>561</v>
      </c>
      <c r="C57" s="217">
        <v>3047</v>
      </c>
      <c r="D57" s="386"/>
      <c r="E57" s="435"/>
      <c r="F57" s="390"/>
      <c r="G57" s="448">
        <v>11044</v>
      </c>
      <c r="H57" s="225" t="str">
        <f t="shared" si="0"/>
        <v xml:space="preserve">  </v>
      </c>
    </row>
    <row r="58" spans="1:8" s="56" customFormat="1" ht="20.100000000000001" customHeight="1" x14ac:dyDescent="0.25">
      <c r="A58" s="211"/>
      <c r="B58" s="218" t="s">
        <v>568</v>
      </c>
      <c r="C58" s="217">
        <v>3048</v>
      </c>
      <c r="D58" s="386">
        <f>D9+D26+D39</f>
        <v>698432</v>
      </c>
      <c r="E58" s="386">
        <f t="shared" ref="E58:F58" si="4">E9+E26+E39</f>
        <v>776130</v>
      </c>
      <c r="F58" s="386">
        <f t="shared" si="4"/>
        <v>221172</v>
      </c>
      <c r="G58" s="448">
        <v>195421</v>
      </c>
      <c r="H58" s="225">
        <f t="shared" si="0"/>
        <v>0.88357025301575243</v>
      </c>
    </row>
    <row r="59" spans="1:8" s="56" customFormat="1" ht="20.100000000000001" customHeight="1" x14ac:dyDescent="0.25">
      <c r="A59" s="211"/>
      <c r="B59" s="218" t="s">
        <v>569</v>
      </c>
      <c r="C59" s="217">
        <v>3049</v>
      </c>
      <c r="D59" s="386">
        <f>D14+D32+D47</f>
        <v>698125</v>
      </c>
      <c r="E59" s="386">
        <f t="shared" ref="E59:F59" si="5">E14+E32+E47</f>
        <v>775571</v>
      </c>
      <c r="F59" s="386">
        <f t="shared" si="5"/>
        <v>221079</v>
      </c>
      <c r="G59" s="448">
        <v>193989</v>
      </c>
      <c r="H59" s="225">
        <f t="shared" si="0"/>
        <v>0.87746461672071974</v>
      </c>
    </row>
    <row r="60" spans="1:8" s="56" customFormat="1" ht="20.100000000000001" customHeight="1" x14ac:dyDescent="0.25">
      <c r="A60" s="211"/>
      <c r="B60" s="214" t="s">
        <v>570</v>
      </c>
      <c r="C60" s="215">
        <v>3050</v>
      </c>
      <c r="D60" s="496">
        <f>D58-D59</f>
        <v>307</v>
      </c>
      <c r="E60" s="496">
        <f t="shared" ref="E60:F60" si="6">E58-E59</f>
        <v>559</v>
      </c>
      <c r="F60" s="496">
        <f t="shared" si="6"/>
        <v>93</v>
      </c>
      <c r="G60" s="447">
        <v>1432</v>
      </c>
      <c r="H60" s="224">
        <f t="shared" si="0"/>
        <v>15.397849462365592</v>
      </c>
    </row>
    <row r="61" spans="1:8" s="56" customFormat="1" ht="20.100000000000001" customHeight="1" x14ac:dyDescent="0.25">
      <c r="A61" s="211"/>
      <c r="B61" s="214" t="s">
        <v>571</v>
      </c>
      <c r="C61" s="215">
        <v>3051</v>
      </c>
      <c r="D61" s="495"/>
      <c r="E61" s="497"/>
      <c r="F61" s="496"/>
      <c r="G61" s="447"/>
      <c r="H61" s="224" t="str">
        <f t="shared" si="0"/>
        <v xml:space="preserve">  </v>
      </c>
    </row>
    <row r="62" spans="1:8" s="56" customFormat="1" ht="20.100000000000001" customHeight="1" x14ac:dyDescent="0.25">
      <c r="A62" s="211"/>
      <c r="B62" s="214" t="s">
        <v>562</v>
      </c>
      <c r="C62" s="215">
        <v>3052</v>
      </c>
      <c r="D62" s="496">
        <v>432</v>
      </c>
      <c r="E62" s="497">
        <v>291</v>
      </c>
      <c r="F62" s="496">
        <v>291</v>
      </c>
      <c r="G62" s="447">
        <v>739</v>
      </c>
      <c r="H62" s="224">
        <f t="shared" si="0"/>
        <v>2.5395189003436425</v>
      </c>
    </row>
    <row r="63" spans="1:8" s="56" customFormat="1" ht="24" customHeight="1" x14ac:dyDescent="0.25">
      <c r="A63" s="211"/>
      <c r="B63" s="218" t="s">
        <v>563</v>
      </c>
      <c r="C63" s="217">
        <v>3053</v>
      </c>
      <c r="D63" s="390"/>
      <c r="E63" s="435"/>
      <c r="F63" s="390"/>
      <c r="G63" s="448"/>
      <c r="H63" s="225" t="str">
        <f t="shared" si="0"/>
        <v xml:space="preserve">  </v>
      </c>
    </row>
    <row r="64" spans="1:8" s="56" customFormat="1" ht="24" customHeight="1" x14ac:dyDescent="0.25">
      <c r="A64" s="211"/>
      <c r="B64" s="218" t="s">
        <v>564</v>
      </c>
      <c r="C64" s="217">
        <v>3054</v>
      </c>
      <c r="D64" s="390"/>
      <c r="E64" s="435"/>
      <c r="F64" s="390"/>
      <c r="G64" s="448"/>
      <c r="H64" s="225" t="str">
        <f t="shared" si="0"/>
        <v xml:space="preserve">  </v>
      </c>
    </row>
    <row r="65" spans="2:9" s="56" customFormat="1" ht="20.100000000000001" customHeight="1" x14ac:dyDescent="0.25">
      <c r="B65" s="219" t="s">
        <v>565</v>
      </c>
      <c r="C65" s="598">
        <v>3055</v>
      </c>
      <c r="D65" s="593">
        <f>D60-D61+D62+D63-D64</f>
        <v>739</v>
      </c>
      <c r="E65" s="593">
        <f t="shared" ref="E65:F65" si="7">E60-E61+E62+E63-E64</f>
        <v>850</v>
      </c>
      <c r="F65" s="593">
        <f t="shared" si="7"/>
        <v>384</v>
      </c>
      <c r="G65" s="593">
        <f t="shared" ref="G65" si="8">G60-G61+G62+G63-G64</f>
        <v>2171</v>
      </c>
      <c r="H65" s="591">
        <f>IFERROR(G65/F65,"  ")</f>
        <v>5.653645833333333</v>
      </c>
    </row>
    <row r="66" spans="2:9" s="56" customFormat="1" ht="13.5" customHeight="1" thickBot="1" x14ac:dyDescent="0.3">
      <c r="B66" s="220" t="s">
        <v>566</v>
      </c>
      <c r="C66" s="599"/>
      <c r="D66" s="593"/>
      <c r="E66" s="593"/>
      <c r="F66" s="593"/>
      <c r="G66" s="593"/>
      <c r="H66" s="592" t="str">
        <f t="shared" si="0"/>
        <v xml:space="preserve">  </v>
      </c>
    </row>
    <row r="67" spans="2:9" x14ac:dyDescent="0.25">
      <c r="B67" s="221"/>
      <c r="H67" s="222" t="str">
        <f t="shared" ref="H67:H73" si="9">IFERROR(G67/F67,"  ")</f>
        <v xml:space="preserve">  </v>
      </c>
    </row>
    <row r="68" spans="2:9" x14ac:dyDescent="0.25">
      <c r="B68" s="177" t="s">
        <v>577</v>
      </c>
      <c r="H68" s="222" t="str">
        <f t="shared" si="9"/>
        <v xml:space="preserve">  </v>
      </c>
      <c r="I68" s="16"/>
    </row>
    <row r="69" spans="2:9" x14ac:dyDescent="0.25">
      <c r="H69" s="222" t="str">
        <f t="shared" si="9"/>
        <v xml:space="preserve">  </v>
      </c>
    </row>
    <row r="70" spans="2:9" x14ac:dyDescent="0.25">
      <c r="H70" s="222" t="str">
        <f t="shared" si="9"/>
        <v xml:space="preserve">  </v>
      </c>
    </row>
    <row r="71" spans="2:9" x14ac:dyDescent="0.25">
      <c r="H71" s="222" t="str">
        <f t="shared" si="9"/>
        <v xml:space="preserve">  </v>
      </c>
    </row>
    <row r="72" spans="2:9" x14ac:dyDescent="0.25">
      <c r="H72" s="222" t="str">
        <f t="shared" si="9"/>
        <v xml:space="preserve">  </v>
      </c>
    </row>
    <row r="73" spans="2:9" x14ac:dyDescent="0.25">
      <c r="H73" s="222" t="str">
        <f t="shared" si="9"/>
        <v xml:space="preserve">  </v>
      </c>
    </row>
    <row r="74" spans="2:9" x14ac:dyDescent="0.25">
      <c r="H74" s="222" t="str">
        <f t="shared" ref="H74:H137" si="10">IFERROR(G74/F74,"  ")</f>
        <v xml:space="preserve">  </v>
      </c>
    </row>
    <row r="75" spans="2:9" x14ac:dyDescent="0.25">
      <c r="H75" s="222" t="str">
        <f t="shared" si="10"/>
        <v xml:space="preserve">  </v>
      </c>
    </row>
    <row r="76" spans="2:9" x14ac:dyDescent="0.25">
      <c r="H76" s="222" t="str">
        <f t="shared" si="10"/>
        <v xml:space="preserve">  </v>
      </c>
    </row>
    <row r="77" spans="2:9" x14ac:dyDescent="0.25">
      <c r="H77" s="222" t="str">
        <f t="shared" si="10"/>
        <v xml:space="preserve">  </v>
      </c>
    </row>
    <row r="78" spans="2:9" x14ac:dyDescent="0.25">
      <c r="H78" s="585" t="str">
        <f t="shared" si="10"/>
        <v xml:space="preserve">  </v>
      </c>
    </row>
    <row r="79" spans="2:9" x14ac:dyDescent="0.25">
      <c r="H79" s="585" t="str">
        <f t="shared" si="10"/>
        <v xml:space="preserve">  </v>
      </c>
    </row>
    <row r="80" spans="2:9" x14ac:dyDescent="0.25">
      <c r="H80" s="222" t="str">
        <f t="shared" si="10"/>
        <v xml:space="preserve">  </v>
      </c>
    </row>
    <row r="81" spans="8:8" x14ac:dyDescent="0.25">
      <c r="H81" s="222" t="str">
        <f t="shared" si="10"/>
        <v xml:space="preserve">  </v>
      </c>
    </row>
    <row r="82" spans="8:8" x14ac:dyDescent="0.25">
      <c r="H82" s="222" t="str">
        <f t="shared" si="10"/>
        <v xml:space="preserve">  </v>
      </c>
    </row>
    <row r="83" spans="8:8" x14ac:dyDescent="0.25">
      <c r="H83" s="222" t="str">
        <f t="shared" si="10"/>
        <v xml:space="preserve">  </v>
      </c>
    </row>
    <row r="84" spans="8:8" x14ac:dyDescent="0.25">
      <c r="H84" s="222" t="str">
        <f t="shared" si="10"/>
        <v xml:space="preserve">  </v>
      </c>
    </row>
    <row r="85" spans="8:8" x14ac:dyDescent="0.25">
      <c r="H85" s="222" t="str">
        <f t="shared" si="10"/>
        <v xml:space="preserve">  </v>
      </c>
    </row>
    <row r="86" spans="8:8" x14ac:dyDescent="0.25">
      <c r="H86" s="222" t="str">
        <f t="shared" si="10"/>
        <v xml:space="preserve">  </v>
      </c>
    </row>
    <row r="87" spans="8:8" x14ac:dyDescent="0.25">
      <c r="H87" s="222" t="str">
        <f t="shared" si="10"/>
        <v xml:space="preserve">  </v>
      </c>
    </row>
    <row r="88" spans="8:8" x14ac:dyDescent="0.25">
      <c r="H88" s="222" t="str">
        <f t="shared" si="10"/>
        <v xml:space="preserve">  </v>
      </c>
    </row>
    <row r="89" spans="8:8" x14ac:dyDescent="0.25">
      <c r="H89" s="222" t="str">
        <f t="shared" si="10"/>
        <v xml:space="preserve">  </v>
      </c>
    </row>
    <row r="90" spans="8:8" x14ac:dyDescent="0.25">
      <c r="H90" s="222" t="str">
        <f t="shared" si="10"/>
        <v xml:space="preserve">  </v>
      </c>
    </row>
    <row r="91" spans="8:8" x14ac:dyDescent="0.25">
      <c r="H91" s="222" t="str">
        <f t="shared" si="10"/>
        <v xml:space="preserve">  </v>
      </c>
    </row>
    <row r="92" spans="8:8" x14ac:dyDescent="0.25">
      <c r="H92" s="222" t="str">
        <f t="shared" si="10"/>
        <v xml:space="preserve">  </v>
      </c>
    </row>
    <row r="93" spans="8:8" x14ac:dyDescent="0.25">
      <c r="H93" s="585" t="str">
        <f t="shared" si="10"/>
        <v xml:space="preserve">  </v>
      </c>
    </row>
    <row r="94" spans="8:8" x14ac:dyDescent="0.25">
      <c r="H94" s="585" t="str">
        <f t="shared" si="10"/>
        <v xml:space="preserve">  </v>
      </c>
    </row>
    <row r="95" spans="8:8" x14ac:dyDescent="0.25">
      <c r="H95" s="585" t="str">
        <f t="shared" si="10"/>
        <v xml:space="preserve">  </v>
      </c>
    </row>
    <row r="96" spans="8:8" x14ac:dyDescent="0.25">
      <c r="H96" s="585" t="str">
        <f t="shared" si="10"/>
        <v xml:space="preserve">  </v>
      </c>
    </row>
    <row r="97" spans="8:8" x14ac:dyDescent="0.25">
      <c r="H97" s="222" t="str">
        <f t="shared" si="10"/>
        <v xml:space="preserve">  </v>
      </c>
    </row>
    <row r="98" spans="8:8" x14ac:dyDescent="0.25">
      <c r="H98" s="222" t="str">
        <f t="shared" si="10"/>
        <v xml:space="preserve">  </v>
      </c>
    </row>
    <row r="99" spans="8:8" x14ac:dyDescent="0.25">
      <c r="H99" s="222" t="str">
        <f t="shared" si="10"/>
        <v xml:space="preserve">  </v>
      </c>
    </row>
    <row r="100" spans="8:8" x14ac:dyDescent="0.25">
      <c r="H100" s="585" t="str">
        <f t="shared" si="10"/>
        <v xml:space="preserve">  </v>
      </c>
    </row>
    <row r="101" spans="8:8" x14ac:dyDescent="0.25">
      <c r="H101" s="585" t="str">
        <f t="shared" si="10"/>
        <v xml:space="preserve">  </v>
      </c>
    </row>
    <row r="102" spans="8:8" x14ac:dyDescent="0.25">
      <c r="H102" s="222" t="str">
        <f t="shared" si="10"/>
        <v xml:space="preserve">  </v>
      </c>
    </row>
    <row r="103" spans="8:8" x14ac:dyDescent="0.25">
      <c r="H103" s="222" t="str">
        <f t="shared" si="10"/>
        <v xml:space="preserve">  </v>
      </c>
    </row>
    <row r="104" spans="8:8" x14ac:dyDescent="0.25">
      <c r="H104" s="222" t="str">
        <f t="shared" si="10"/>
        <v xml:space="preserve">  </v>
      </c>
    </row>
    <row r="105" spans="8:8" x14ac:dyDescent="0.25">
      <c r="H105" s="222" t="str">
        <f t="shared" si="10"/>
        <v xml:space="preserve">  </v>
      </c>
    </row>
    <row r="106" spans="8:8" x14ac:dyDescent="0.25">
      <c r="H106" s="222" t="str">
        <f t="shared" si="10"/>
        <v xml:space="preserve">  </v>
      </c>
    </row>
    <row r="107" spans="8:8" x14ac:dyDescent="0.25">
      <c r="H107" s="222" t="str">
        <f t="shared" si="10"/>
        <v xml:space="preserve">  </v>
      </c>
    </row>
    <row r="108" spans="8:8" x14ac:dyDescent="0.25">
      <c r="H108" s="222" t="str">
        <f t="shared" si="10"/>
        <v xml:space="preserve">  </v>
      </c>
    </row>
    <row r="109" spans="8:8" x14ac:dyDescent="0.25">
      <c r="H109" s="222" t="str">
        <f t="shared" si="10"/>
        <v xml:space="preserve">  </v>
      </c>
    </row>
    <row r="110" spans="8:8" x14ac:dyDescent="0.25">
      <c r="H110" s="222" t="str">
        <f t="shared" si="10"/>
        <v xml:space="preserve">  </v>
      </c>
    </row>
    <row r="111" spans="8:8" x14ac:dyDescent="0.25">
      <c r="H111" s="222" t="str">
        <f t="shared" si="10"/>
        <v xml:space="preserve">  </v>
      </c>
    </row>
    <row r="112" spans="8:8" x14ac:dyDescent="0.25">
      <c r="H112" s="585" t="str">
        <f t="shared" si="10"/>
        <v xml:space="preserve">  </v>
      </c>
    </row>
    <row r="113" spans="8:8" x14ac:dyDescent="0.25">
      <c r="H113" s="585" t="str">
        <f t="shared" si="10"/>
        <v xml:space="preserve">  </v>
      </c>
    </row>
    <row r="114" spans="8:8" x14ac:dyDescent="0.25">
      <c r="H114" s="222" t="str">
        <f t="shared" si="10"/>
        <v xml:space="preserve">  </v>
      </c>
    </row>
    <row r="115" spans="8:8" x14ac:dyDescent="0.25">
      <c r="H115" s="585" t="str">
        <f t="shared" si="10"/>
        <v xml:space="preserve">  </v>
      </c>
    </row>
    <row r="116" spans="8:8" x14ac:dyDescent="0.25">
      <c r="H116" s="585" t="str">
        <f t="shared" si="10"/>
        <v xml:space="preserve">  </v>
      </c>
    </row>
    <row r="117" spans="8:8" x14ac:dyDescent="0.25">
      <c r="H117" s="222" t="str">
        <f t="shared" si="10"/>
        <v xml:space="preserve">  </v>
      </c>
    </row>
    <row r="118" spans="8:8" x14ac:dyDescent="0.25">
      <c r="H118" s="222" t="str">
        <f t="shared" si="10"/>
        <v xml:space="preserve">  </v>
      </c>
    </row>
    <row r="119" spans="8:8" x14ac:dyDescent="0.25">
      <c r="H119" s="222" t="str">
        <f t="shared" si="10"/>
        <v xml:space="preserve">  </v>
      </c>
    </row>
    <row r="120" spans="8:8" x14ac:dyDescent="0.25">
      <c r="H120" s="222" t="str">
        <f t="shared" si="10"/>
        <v xml:space="preserve">  </v>
      </c>
    </row>
    <row r="121" spans="8:8" x14ac:dyDescent="0.25">
      <c r="H121" s="222" t="str">
        <f t="shared" si="10"/>
        <v xml:space="preserve">  </v>
      </c>
    </row>
    <row r="122" spans="8:8" x14ac:dyDescent="0.25">
      <c r="H122" s="222" t="str">
        <f t="shared" si="10"/>
        <v xml:space="preserve">  </v>
      </c>
    </row>
    <row r="123" spans="8:8" x14ac:dyDescent="0.25">
      <c r="H123" s="222" t="str">
        <f t="shared" si="10"/>
        <v xml:space="preserve">  </v>
      </c>
    </row>
    <row r="124" spans="8:8" x14ac:dyDescent="0.25">
      <c r="H124" s="222" t="str">
        <f t="shared" si="10"/>
        <v xml:space="preserve">  </v>
      </c>
    </row>
    <row r="125" spans="8:8" x14ac:dyDescent="0.25">
      <c r="H125" s="585" t="str">
        <f t="shared" si="10"/>
        <v xml:space="preserve">  </v>
      </c>
    </row>
    <row r="126" spans="8:8" x14ac:dyDescent="0.25">
      <c r="H126" s="585" t="str">
        <f t="shared" si="10"/>
        <v xml:space="preserve">  </v>
      </c>
    </row>
    <row r="127" spans="8:8" x14ac:dyDescent="0.25">
      <c r="H127" s="222" t="str">
        <f t="shared" si="10"/>
        <v xml:space="preserve">  </v>
      </c>
    </row>
    <row r="128" spans="8:8" x14ac:dyDescent="0.25">
      <c r="H128" s="222" t="str">
        <f t="shared" si="10"/>
        <v xml:space="preserve">  </v>
      </c>
    </row>
    <row r="129" spans="8:8" x14ac:dyDescent="0.25">
      <c r="H129" s="222" t="str">
        <f t="shared" si="10"/>
        <v xml:space="preserve">  </v>
      </c>
    </row>
    <row r="130" spans="8:8" x14ac:dyDescent="0.25">
      <c r="H130" s="222" t="str">
        <f t="shared" si="10"/>
        <v xml:space="preserve">  </v>
      </c>
    </row>
    <row r="131" spans="8:8" x14ac:dyDescent="0.25">
      <c r="H131" s="222" t="str">
        <f t="shared" si="10"/>
        <v xml:space="preserve">  </v>
      </c>
    </row>
    <row r="132" spans="8:8" x14ac:dyDescent="0.25">
      <c r="H132" s="222" t="str">
        <f t="shared" si="10"/>
        <v xml:space="preserve">  </v>
      </c>
    </row>
    <row r="133" spans="8:8" x14ac:dyDescent="0.25">
      <c r="H133" s="586" t="str">
        <f t="shared" si="10"/>
        <v xml:space="preserve">  </v>
      </c>
    </row>
    <row r="134" spans="8:8" x14ac:dyDescent="0.25">
      <c r="H134" s="586" t="str">
        <f t="shared" si="10"/>
        <v xml:space="preserve">  </v>
      </c>
    </row>
    <row r="135" spans="8:8" x14ac:dyDescent="0.25">
      <c r="H135" s="222" t="str">
        <f t="shared" si="10"/>
        <v xml:space="preserve">  </v>
      </c>
    </row>
    <row r="136" spans="8:8" x14ac:dyDescent="0.25">
      <c r="H136" s="222" t="str">
        <f t="shared" si="10"/>
        <v xml:space="preserve">  </v>
      </c>
    </row>
    <row r="137" spans="8:8" x14ac:dyDescent="0.25">
      <c r="H137" s="222" t="str">
        <f t="shared" si="10"/>
        <v xml:space="preserve">  </v>
      </c>
    </row>
    <row r="138" spans="8:8" x14ac:dyDescent="0.25">
      <c r="H138" s="222" t="str">
        <f t="shared" ref="H138:H144" si="11">IFERROR(G138/F138,"  ")</f>
        <v xml:space="preserve">  </v>
      </c>
    </row>
    <row r="139" spans="8:8" x14ac:dyDescent="0.25">
      <c r="H139" s="222" t="str">
        <f t="shared" si="11"/>
        <v xml:space="preserve">  </v>
      </c>
    </row>
    <row r="140" spans="8:8" x14ac:dyDescent="0.25">
      <c r="H140" s="585" t="str">
        <f t="shared" si="11"/>
        <v xml:space="preserve">  </v>
      </c>
    </row>
    <row r="141" spans="8:8" x14ac:dyDescent="0.25">
      <c r="H141" s="585" t="str">
        <f t="shared" si="11"/>
        <v xml:space="preserve">  </v>
      </c>
    </row>
    <row r="142" spans="8:8" x14ac:dyDescent="0.25">
      <c r="H142" s="585" t="str">
        <f t="shared" si="11"/>
        <v xml:space="preserve">  </v>
      </c>
    </row>
    <row r="143" spans="8:8" x14ac:dyDescent="0.25">
      <c r="H143" s="585" t="str">
        <f t="shared" si="11"/>
        <v xml:space="preserve">  </v>
      </c>
    </row>
    <row r="144" spans="8:8" x14ac:dyDescent="0.25">
      <c r="H144" s="222" t="str">
        <f t="shared" si="11"/>
        <v xml:space="preserve">  </v>
      </c>
    </row>
    <row r="145" spans="8:8" x14ac:dyDescent="0.25">
      <c r="H145" s="179"/>
    </row>
    <row r="146" spans="8:8" x14ac:dyDescent="0.25">
      <c r="H146" s="179"/>
    </row>
    <row r="147" spans="8:8" x14ac:dyDescent="0.25">
      <c r="H147" s="179"/>
    </row>
    <row r="148" spans="8:8" x14ac:dyDescent="0.25">
      <c r="H148" s="179"/>
    </row>
    <row r="149" spans="8:8" x14ac:dyDescent="0.25">
      <c r="H149" s="179"/>
    </row>
    <row r="150" spans="8:8" x14ac:dyDescent="0.25">
      <c r="H150" s="179"/>
    </row>
    <row r="151" spans="8:8" x14ac:dyDescent="0.25">
      <c r="H151" s="179"/>
    </row>
    <row r="152" spans="8:8" x14ac:dyDescent="0.25">
      <c r="H152" s="179"/>
    </row>
    <row r="153" spans="8:8" x14ac:dyDescent="0.25">
      <c r="H153" s="179"/>
    </row>
  </sheetData>
  <mergeCells count="24">
    <mergeCell ref="B2:H2"/>
    <mergeCell ref="B3:H3"/>
    <mergeCell ref="C65:C66"/>
    <mergeCell ref="D65:D66"/>
    <mergeCell ref="E65:E66"/>
    <mergeCell ref="B5:B6"/>
    <mergeCell ref="C5:C6"/>
    <mergeCell ref="F65:F6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4" zoomScale="75" zoomScaleNormal="75" workbookViewId="0">
      <selection activeCell="K7" sqref="K7"/>
    </sheetView>
  </sheetViews>
  <sheetFormatPr defaultColWidth="9.140625"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6" width="20.7109375" style="2" customWidth="1"/>
    <col min="7" max="7" width="20.7109375" style="449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67" t="s">
        <v>209</v>
      </c>
    </row>
    <row r="2" spans="2:24" ht="20.25" x14ac:dyDescent="0.3">
      <c r="B2" s="607" t="s">
        <v>37</v>
      </c>
      <c r="C2" s="607"/>
      <c r="D2" s="607"/>
      <c r="E2" s="607"/>
      <c r="F2" s="607"/>
      <c r="G2" s="607"/>
      <c r="H2" s="607"/>
      <c r="I2" s="1"/>
    </row>
    <row r="3" spans="2:24" ht="19.5" thickBot="1" x14ac:dyDescent="0.35">
      <c r="C3" s="1"/>
      <c r="D3" s="30"/>
      <c r="E3" s="1"/>
      <c r="F3" s="1"/>
      <c r="G3" s="498"/>
      <c r="H3" s="70" t="s">
        <v>3</v>
      </c>
      <c r="I3" s="1"/>
    </row>
    <row r="4" spans="2:24" ht="36.75" customHeight="1" x14ac:dyDescent="0.25">
      <c r="B4" s="608" t="s">
        <v>4</v>
      </c>
      <c r="C4" s="610" t="s">
        <v>6</v>
      </c>
      <c r="D4" s="612" t="s">
        <v>787</v>
      </c>
      <c r="E4" s="614" t="s">
        <v>788</v>
      </c>
      <c r="F4" s="616" t="s">
        <v>777</v>
      </c>
      <c r="G4" s="617"/>
      <c r="H4" s="618" t="s">
        <v>789</v>
      </c>
      <c r="I4" s="605"/>
      <c r="J4" s="606"/>
      <c r="K4" s="605"/>
      <c r="L4" s="606"/>
      <c r="M4" s="605"/>
      <c r="N4" s="606"/>
      <c r="O4" s="605"/>
      <c r="P4" s="606"/>
      <c r="Q4" s="605"/>
      <c r="R4" s="606"/>
      <c r="S4" s="606"/>
      <c r="T4" s="606"/>
      <c r="U4" s="3"/>
      <c r="V4" s="3"/>
      <c r="W4" s="3"/>
      <c r="X4" s="3"/>
    </row>
    <row r="5" spans="2:24" ht="30.75" customHeight="1" thickBot="1" x14ac:dyDescent="0.3">
      <c r="B5" s="609"/>
      <c r="C5" s="611"/>
      <c r="D5" s="613"/>
      <c r="E5" s="615"/>
      <c r="F5" s="512" t="s">
        <v>0</v>
      </c>
      <c r="G5" s="513" t="s">
        <v>46</v>
      </c>
      <c r="H5" s="619"/>
      <c r="I5" s="605"/>
      <c r="J5" s="605"/>
      <c r="K5" s="605"/>
      <c r="L5" s="605"/>
      <c r="M5" s="605"/>
      <c r="N5" s="605"/>
      <c r="O5" s="605"/>
      <c r="P5" s="606"/>
      <c r="Q5" s="605"/>
      <c r="R5" s="606"/>
      <c r="S5" s="606"/>
      <c r="T5" s="606"/>
      <c r="U5" s="3"/>
      <c r="V5" s="3"/>
      <c r="W5" s="3"/>
      <c r="X5" s="3"/>
    </row>
    <row r="6" spans="2:24" s="35" customFormat="1" ht="35.25" customHeight="1" x14ac:dyDescent="0.3">
      <c r="B6" s="520" t="s">
        <v>53</v>
      </c>
      <c r="C6" s="521" t="s">
        <v>81</v>
      </c>
      <c r="D6" s="503">
        <v>259542952</v>
      </c>
      <c r="E6" s="516">
        <v>282362800</v>
      </c>
      <c r="F6" s="510">
        <v>70600000</v>
      </c>
      <c r="G6" s="503">
        <v>72718866</v>
      </c>
      <c r="H6" s="506">
        <f t="shared" ref="H6:H37" si="0">IFERROR(G6/F6,"  ")</f>
        <v>1.0300122662889519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45" t="s">
        <v>54</v>
      </c>
      <c r="C7" s="40" t="s">
        <v>119</v>
      </c>
      <c r="D7" s="504">
        <v>358270632</v>
      </c>
      <c r="E7" s="517">
        <v>402800000</v>
      </c>
      <c r="F7" s="511">
        <v>100300000</v>
      </c>
      <c r="G7" s="504">
        <v>100202448</v>
      </c>
      <c r="H7" s="507">
        <f t="shared" si="0"/>
        <v>0.99902739780658023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45" t="s">
        <v>55</v>
      </c>
      <c r="C8" s="40" t="s">
        <v>120</v>
      </c>
      <c r="D8" s="504">
        <v>415853363</v>
      </c>
      <c r="E8" s="517">
        <v>463824200</v>
      </c>
      <c r="F8" s="511">
        <v>115495450</v>
      </c>
      <c r="G8" s="504">
        <v>115383119</v>
      </c>
      <c r="H8" s="507">
        <f t="shared" si="0"/>
        <v>0.99902739891484904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45" t="s">
        <v>56</v>
      </c>
      <c r="C9" s="40" t="s">
        <v>572</v>
      </c>
      <c r="D9" s="522">
        <f>SUM(D10:D11)</f>
        <v>377</v>
      </c>
      <c r="E9" s="517">
        <f t="shared" ref="E9" si="1">E10+E11</f>
        <v>376</v>
      </c>
      <c r="F9" s="511">
        <f t="shared" ref="F9" si="2">F10+F11</f>
        <v>376</v>
      </c>
      <c r="G9" s="508">
        <v>373</v>
      </c>
      <c r="H9" s="507">
        <f t="shared" si="0"/>
        <v>0.99202127659574468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45" t="s">
        <v>124</v>
      </c>
      <c r="C10" s="146" t="s">
        <v>121</v>
      </c>
      <c r="D10" s="504">
        <v>349</v>
      </c>
      <c r="E10" s="517">
        <v>342</v>
      </c>
      <c r="F10" s="511">
        <v>348</v>
      </c>
      <c r="G10" s="508">
        <v>344</v>
      </c>
      <c r="H10" s="507">
        <f t="shared" si="0"/>
        <v>0.9885057471264368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45" t="s">
        <v>123</v>
      </c>
      <c r="C11" s="146" t="s">
        <v>122</v>
      </c>
      <c r="D11" s="504">
        <v>28</v>
      </c>
      <c r="E11" s="517">
        <v>34</v>
      </c>
      <c r="F11" s="511">
        <v>28</v>
      </c>
      <c r="G11" s="508">
        <v>29</v>
      </c>
      <c r="H11" s="507">
        <f t="shared" si="0"/>
        <v>1.0357142857142858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45" t="s">
        <v>97</v>
      </c>
      <c r="C12" s="147" t="s">
        <v>7</v>
      </c>
      <c r="D12" s="504">
        <v>93750</v>
      </c>
      <c r="E12" s="517"/>
      <c r="F12" s="511"/>
      <c r="G12" s="504">
        <v>246913</v>
      </c>
      <c r="H12" s="507" t="str">
        <f t="shared" si="0"/>
        <v xml:space="preserve">  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45" t="s">
        <v>98</v>
      </c>
      <c r="C13" s="147" t="s">
        <v>71</v>
      </c>
      <c r="D13" s="504"/>
      <c r="E13" s="517"/>
      <c r="F13" s="511"/>
      <c r="G13" s="508">
        <v>1</v>
      </c>
      <c r="H13" s="507" t="str">
        <f t="shared" si="0"/>
        <v xml:space="preserve">  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45" t="s">
        <v>99</v>
      </c>
      <c r="C14" s="147" t="s">
        <v>8</v>
      </c>
      <c r="D14" s="504"/>
      <c r="E14" s="517"/>
      <c r="F14" s="511"/>
      <c r="G14" s="504"/>
      <c r="H14" s="507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45" t="s">
        <v>100</v>
      </c>
      <c r="C15" s="147" t="s">
        <v>72</v>
      </c>
      <c r="D15" s="504"/>
      <c r="E15" s="517"/>
      <c r="F15" s="511"/>
      <c r="G15" s="504"/>
      <c r="H15" s="507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45" t="s">
        <v>101</v>
      </c>
      <c r="C16" s="40" t="s">
        <v>9</v>
      </c>
      <c r="D16" s="504">
        <v>5267929</v>
      </c>
      <c r="E16" s="517">
        <v>4000000</v>
      </c>
      <c r="F16" s="511">
        <v>1000000</v>
      </c>
      <c r="G16" s="504">
        <v>157695</v>
      </c>
      <c r="H16" s="507">
        <f t="shared" si="0"/>
        <v>0.157695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45" t="s">
        <v>102</v>
      </c>
      <c r="C17" s="40" t="s">
        <v>73</v>
      </c>
      <c r="D17" s="504"/>
      <c r="E17" s="517">
        <v>8</v>
      </c>
      <c r="F17" s="511">
        <v>8</v>
      </c>
      <c r="G17" s="504">
        <v>1</v>
      </c>
      <c r="H17" s="507">
        <f t="shared" si="0"/>
        <v>0.125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45" t="s">
        <v>103</v>
      </c>
      <c r="C18" s="40" t="s">
        <v>10</v>
      </c>
      <c r="D18" s="504"/>
      <c r="E18" s="517"/>
      <c r="F18" s="511"/>
      <c r="G18" s="504"/>
      <c r="H18" s="507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45" t="s">
        <v>104</v>
      </c>
      <c r="C19" s="147" t="s">
        <v>74</v>
      </c>
      <c r="D19" s="504"/>
      <c r="E19" s="517"/>
      <c r="F19" s="511"/>
      <c r="G19" s="504"/>
      <c r="H19" s="507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45" t="s">
        <v>105</v>
      </c>
      <c r="C20" s="40" t="s">
        <v>83</v>
      </c>
      <c r="D20" s="504"/>
      <c r="E20" s="517"/>
      <c r="F20" s="511"/>
      <c r="G20" s="504"/>
      <c r="H20" s="507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45" t="s">
        <v>63</v>
      </c>
      <c r="C21" s="40" t="s">
        <v>82</v>
      </c>
      <c r="D21" s="504"/>
      <c r="E21" s="517"/>
      <c r="F21" s="511"/>
      <c r="G21" s="504"/>
      <c r="H21" s="507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45" t="s">
        <v>106</v>
      </c>
      <c r="C22" s="40" t="s">
        <v>75</v>
      </c>
      <c r="D22" s="504"/>
      <c r="E22" s="517"/>
      <c r="F22" s="511"/>
      <c r="G22" s="504"/>
      <c r="H22" s="507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45" t="s">
        <v>107</v>
      </c>
      <c r="C23" s="40" t="s">
        <v>76</v>
      </c>
      <c r="D23" s="504"/>
      <c r="E23" s="517">
        <v>3</v>
      </c>
      <c r="F23" s="511">
        <v>3</v>
      </c>
      <c r="G23" s="504"/>
      <c r="H23" s="507">
        <f t="shared" si="0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45" t="s">
        <v>108</v>
      </c>
      <c r="C24" s="40" t="s">
        <v>77</v>
      </c>
      <c r="D24" s="504"/>
      <c r="E24" s="517"/>
      <c r="F24" s="511"/>
      <c r="G24" s="504"/>
      <c r="H24" s="507" t="str">
        <f t="shared" si="0"/>
        <v xml:space="preserve">  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45" t="s">
        <v>109</v>
      </c>
      <c r="C25" s="40" t="s">
        <v>78</v>
      </c>
      <c r="D25" s="504">
        <v>3</v>
      </c>
      <c r="E25" s="517"/>
      <c r="F25" s="511"/>
      <c r="G25" s="504"/>
      <c r="H25" s="507" t="str">
        <f t="shared" si="0"/>
        <v xml:space="preserve">  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45" t="s">
        <v>110</v>
      </c>
      <c r="C26" s="40" t="s">
        <v>11</v>
      </c>
      <c r="D26" s="504">
        <v>4170140</v>
      </c>
      <c r="E26" s="517">
        <v>4000000</v>
      </c>
      <c r="F26" s="511">
        <v>1000000</v>
      </c>
      <c r="G26" s="504">
        <v>4733549</v>
      </c>
      <c r="H26" s="507">
        <f t="shared" si="0"/>
        <v>4.733549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45" t="s">
        <v>111</v>
      </c>
      <c r="C27" s="40" t="s">
        <v>79</v>
      </c>
      <c r="D27" s="504">
        <v>36310</v>
      </c>
      <c r="E27" s="517">
        <v>250000</v>
      </c>
      <c r="F27" s="511">
        <v>60000</v>
      </c>
      <c r="G27" s="504"/>
      <c r="H27" s="507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45" t="s">
        <v>112</v>
      </c>
      <c r="C28" s="147" t="s">
        <v>80</v>
      </c>
      <c r="D28" s="504"/>
      <c r="E28" s="517">
        <v>100000</v>
      </c>
      <c r="F28" s="511">
        <v>25000</v>
      </c>
      <c r="G28" s="504"/>
      <c r="H28" s="507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45" t="s">
        <v>113</v>
      </c>
      <c r="C29" s="40" t="s">
        <v>12</v>
      </c>
      <c r="D29" s="504">
        <v>1039878</v>
      </c>
      <c r="E29" s="517">
        <v>2800000</v>
      </c>
      <c r="F29" s="511">
        <v>935000</v>
      </c>
      <c r="G29" s="504">
        <v>1073456</v>
      </c>
      <c r="H29" s="507">
        <f t="shared" si="0"/>
        <v>1.1480812834224599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45" t="s">
        <v>114</v>
      </c>
      <c r="C30" s="40" t="s">
        <v>47</v>
      </c>
      <c r="D30" s="504">
        <v>7</v>
      </c>
      <c r="E30" s="517">
        <v>9</v>
      </c>
      <c r="F30" s="511">
        <v>3</v>
      </c>
      <c r="G30" s="504">
        <v>3</v>
      </c>
      <c r="H30" s="507">
        <f t="shared" si="0"/>
        <v>1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45" t="s">
        <v>64</v>
      </c>
      <c r="C31" s="40" t="s">
        <v>13</v>
      </c>
      <c r="D31" s="504">
        <v>2602767</v>
      </c>
      <c r="E31" s="517">
        <v>2000000</v>
      </c>
      <c r="F31" s="511">
        <v>400000</v>
      </c>
      <c r="G31" s="504">
        <v>176506</v>
      </c>
      <c r="H31" s="507">
        <f t="shared" si="0"/>
        <v>0.44126500000000002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45" t="s">
        <v>115</v>
      </c>
      <c r="C32" s="40" t="s">
        <v>47</v>
      </c>
      <c r="D32" s="504">
        <v>34</v>
      </c>
      <c r="E32" s="517">
        <v>25</v>
      </c>
      <c r="F32" s="511">
        <v>5</v>
      </c>
      <c r="G32" s="504">
        <v>2</v>
      </c>
      <c r="H32" s="507">
        <f t="shared" si="0"/>
        <v>0.4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45" t="s">
        <v>116</v>
      </c>
      <c r="C33" s="40" t="s">
        <v>14</v>
      </c>
      <c r="D33" s="504"/>
      <c r="E33" s="517"/>
      <c r="F33" s="511"/>
      <c r="G33" s="504"/>
      <c r="H33" s="507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45" t="s">
        <v>117</v>
      </c>
      <c r="C34" s="40" t="s">
        <v>15</v>
      </c>
      <c r="D34" s="504">
        <v>152562</v>
      </c>
      <c r="E34" s="517">
        <v>500000</v>
      </c>
      <c r="F34" s="511">
        <v>125000</v>
      </c>
      <c r="G34" s="504">
        <v>72916</v>
      </c>
      <c r="H34" s="507">
        <f t="shared" si="0"/>
        <v>0.58332799999999996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45" t="s">
        <v>118</v>
      </c>
      <c r="C35" s="40" t="s">
        <v>16</v>
      </c>
      <c r="D35" s="504"/>
      <c r="E35" s="517"/>
      <c r="F35" s="511"/>
      <c r="G35" s="504"/>
      <c r="H35" s="507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45" t="s">
        <v>65</v>
      </c>
      <c r="C36" s="40" t="s">
        <v>17</v>
      </c>
      <c r="D36" s="505"/>
      <c r="E36" s="518"/>
      <c r="F36" s="511"/>
      <c r="G36" s="504"/>
      <c r="H36" s="507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43" t="s">
        <v>267</v>
      </c>
      <c r="C37" s="144" t="s">
        <v>266</v>
      </c>
      <c r="D37" s="515"/>
      <c r="E37" s="519"/>
      <c r="F37" s="514"/>
      <c r="G37" s="515"/>
      <c r="H37" s="509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06"/>
      <c r="D38" s="42"/>
      <c r="E38" s="106"/>
      <c r="F38" s="38"/>
      <c r="G38" s="499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577</v>
      </c>
      <c r="D39" s="228"/>
      <c r="E39" s="127"/>
      <c r="F39" s="60"/>
      <c r="G39" s="500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27" t="s">
        <v>573</v>
      </c>
      <c r="D40" s="228"/>
      <c r="E40" s="127"/>
      <c r="F40" s="60"/>
      <c r="G40" s="499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602" t="s">
        <v>686</v>
      </c>
      <c r="D41" s="602"/>
      <c r="E41" s="602"/>
      <c r="F41" s="602"/>
      <c r="G41" s="499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07"/>
      <c r="C42" s="5"/>
      <c r="D42" s="31"/>
      <c r="E42" s="5"/>
      <c r="F42" s="107"/>
      <c r="G42" s="501"/>
      <c r="H42" s="107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603"/>
      <c r="C43" s="603"/>
      <c r="D43" s="13"/>
      <c r="E43" s="604"/>
      <c r="F43" s="604"/>
      <c r="G43" s="604"/>
      <c r="H43" s="604"/>
      <c r="I43" s="10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05"/>
      <c r="F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07"/>
      <c r="C45" s="5"/>
      <c r="D45" s="31"/>
      <c r="E45" s="5"/>
      <c r="F45" s="107"/>
      <c r="G45" s="501"/>
      <c r="H45" s="107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07"/>
      <c r="C46" s="3"/>
      <c r="D46" s="32"/>
      <c r="E46" s="3"/>
      <c r="F46" s="107"/>
      <c r="G46" s="501"/>
      <c r="H46" s="107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07"/>
      <c r="C47" s="3"/>
      <c r="D47" s="32"/>
      <c r="E47" s="3"/>
      <c r="F47" s="107"/>
      <c r="G47" s="501"/>
      <c r="H47" s="107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07"/>
      <c r="C48" s="3"/>
      <c r="D48" s="32"/>
      <c r="E48" s="3"/>
      <c r="F48" s="107"/>
      <c r="G48" s="501"/>
      <c r="H48" s="107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07"/>
      <c r="C49" s="6"/>
      <c r="D49" s="33"/>
      <c r="E49" s="6"/>
      <c r="F49" s="107"/>
      <c r="G49" s="501"/>
      <c r="H49" s="107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07"/>
      <c r="C50" s="6"/>
      <c r="D50" s="33"/>
      <c r="E50" s="6"/>
      <c r="F50" s="107"/>
      <c r="G50" s="501"/>
      <c r="H50" s="107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07"/>
      <c r="C51" s="6"/>
      <c r="D51" s="33"/>
      <c r="E51" s="6"/>
      <c r="F51" s="107"/>
      <c r="G51" s="501"/>
      <c r="H51" s="107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07"/>
      <c r="C52" s="6"/>
      <c r="D52" s="33"/>
      <c r="E52" s="6"/>
      <c r="F52" s="107"/>
      <c r="G52" s="501"/>
      <c r="H52" s="107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07"/>
      <c r="C53" s="6"/>
      <c r="D53" s="33"/>
      <c r="E53" s="6"/>
      <c r="F53" s="107"/>
      <c r="G53" s="501"/>
      <c r="H53" s="107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07"/>
      <c r="C54" s="6"/>
      <c r="D54" s="33"/>
      <c r="E54" s="6"/>
      <c r="F54" s="107"/>
      <c r="G54" s="501"/>
      <c r="H54" s="107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07"/>
      <c r="C55" s="3"/>
      <c r="D55" s="32"/>
      <c r="E55" s="3"/>
      <c r="F55" s="107"/>
      <c r="G55" s="501"/>
      <c r="H55" s="107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07"/>
      <c r="C56" s="3"/>
      <c r="D56" s="32"/>
      <c r="E56" s="3"/>
      <c r="F56" s="107"/>
      <c r="G56" s="501"/>
      <c r="H56" s="107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07"/>
      <c r="C57" s="3"/>
      <c r="D57" s="32"/>
      <c r="E57" s="3"/>
      <c r="F57" s="107"/>
      <c r="G57" s="501"/>
      <c r="H57" s="107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07"/>
      <c r="C58" s="6"/>
      <c r="D58" s="33"/>
      <c r="E58" s="6"/>
      <c r="F58" s="107"/>
      <c r="G58" s="501"/>
      <c r="H58" s="107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07"/>
      <c r="C59" s="6"/>
      <c r="D59" s="33"/>
      <c r="E59" s="6"/>
      <c r="F59" s="107"/>
      <c r="G59" s="501"/>
      <c r="H59" s="107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07"/>
      <c r="C60" s="6"/>
      <c r="D60" s="33"/>
      <c r="E60" s="6"/>
      <c r="F60" s="107"/>
      <c r="G60" s="501"/>
      <c r="H60" s="107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07"/>
      <c r="C61" s="6"/>
      <c r="D61" s="33"/>
      <c r="E61" s="6"/>
      <c r="F61" s="107"/>
      <c r="G61" s="501"/>
      <c r="H61" s="10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502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502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502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502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502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502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502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502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502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502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502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502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502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502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502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502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502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502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502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502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502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502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502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502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502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502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502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502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502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502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502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502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502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502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502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502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topLeftCell="A4" zoomScale="75" zoomScaleNormal="75" zoomScaleSheetLayoutView="86" workbookViewId="0">
      <selection activeCell="D10" sqref="D10:F10"/>
    </sheetView>
  </sheetViews>
  <sheetFormatPr defaultColWidth="9.140625"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67" t="s">
        <v>208</v>
      </c>
    </row>
    <row r="4" spans="2:24" ht="18.75" x14ac:dyDescent="0.3">
      <c r="B4" s="626" t="s">
        <v>38</v>
      </c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28"/>
      <c r="N4" s="28"/>
      <c r="O4" s="28"/>
    </row>
    <row r="5" spans="2:24" ht="16.5" customHeight="1" thickBot="1" x14ac:dyDescent="0.35"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1"/>
    </row>
    <row r="6" spans="2:24" ht="25.5" customHeight="1" x14ac:dyDescent="0.25">
      <c r="B6" s="628" t="s">
        <v>4</v>
      </c>
      <c r="C6" s="628" t="s">
        <v>125</v>
      </c>
      <c r="D6" s="630" t="s">
        <v>263</v>
      </c>
      <c r="E6" s="631"/>
      <c r="F6" s="632"/>
      <c r="G6" s="630" t="s">
        <v>264</v>
      </c>
      <c r="H6" s="631"/>
      <c r="I6" s="632"/>
      <c r="J6" s="631" t="s">
        <v>212</v>
      </c>
      <c r="K6" s="631"/>
      <c r="L6" s="632"/>
      <c r="M6" s="27"/>
      <c r="N6" s="27"/>
      <c r="O6" s="605"/>
      <c r="P6" s="606"/>
      <c r="Q6" s="605"/>
      <c r="R6" s="606"/>
      <c r="S6" s="605"/>
      <c r="T6" s="606"/>
      <c r="U6" s="605"/>
      <c r="V6" s="606"/>
      <c r="W6" s="606"/>
      <c r="X6" s="606"/>
    </row>
    <row r="7" spans="2:24" ht="36.75" customHeight="1" thickBot="1" x14ac:dyDescent="0.3">
      <c r="B7" s="629"/>
      <c r="C7" s="629"/>
      <c r="D7" s="633"/>
      <c r="E7" s="634"/>
      <c r="F7" s="635"/>
      <c r="G7" s="633"/>
      <c r="H7" s="634"/>
      <c r="I7" s="635"/>
      <c r="J7" s="634"/>
      <c r="K7" s="634"/>
      <c r="L7" s="635"/>
      <c r="M7" s="26"/>
      <c r="N7" s="27"/>
      <c r="O7" s="605"/>
      <c r="P7" s="605"/>
      <c r="Q7" s="605"/>
      <c r="R7" s="605"/>
      <c r="S7" s="605"/>
      <c r="T7" s="606"/>
      <c r="U7" s="605"/>
      <c r="V7" s="606"/>
      <c r="W7" s="606"/>
      <c r="X7" s="606"/>
    </row>
    <row r="8" spans="2:24" s="35" customFormat="1" ht="36.75" customHeight="1" x14ac:dyDescent="0.3">
      <c r="B8" s="156"/>
      <c r="C8" s="234" t="s">
        <v>802</v>
      </c>
      <c r="D8" s="636">
        <v>349</v>
      </c>
      <c r="E8" s="637"/>
      <c r="F8" s="638"/>
      <c r="G8" s="636">
        <v>28</v>
      </c>
      <c r="H8" s="637"/>
      <c r="I8" s="638"/>
      <c r="J8" s="636">
        <v>2</v>
      </c>
      <c r="K8" s="637"/>
      <c r="L8" s="638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57"/>
      <c r="C9" s="235" t="s">
        <v>18</v>
      </c>
      <c r="D9" s="627">
        <v>5</v>
      </c>
      <c r="E9" s="624"/>
      <c r="F9" s="625"/>
      <c r="G9" s="623"/>
      <c r="H9" s="624"/>
      <c r="I9" s="625"/>
      <c r="J9" s="623">
        <v>1</v>
      </c>
      <c r="K9" s="624"/>
      <c r="L9" s="625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57" t="s">
        <v>53</v>
      </c>
      <c r="C10" s="236" t="s">
        <v>816</v>
      </c>
      <c r="D10" s="627">
        <v>5</v>
      </c>
      <c r="E10" s="624"/>
      <c r="F10" s="625"/>
      <c r="G10" s="623"/>
      <c r="H10" s="624"/>
      <c r="I10" s="625"/>
      <c r="J10" s="623"/>
      <c r="K10" s="624"/>
      <c r="L10" s="62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57" t="s">
        <v>54</v>
      </c>
      <c r="C11" s="236" t="s">
        <v>818</v>
      </c>
      <c r="D11" s="627"/>
      <c r="E11" s="624"/>
      <c r="F11" s="625"/>
      <c r="G11" s="623"/>
      <c r="H11" s="624"/>
      <c r="I11" s="625"/>
      <c r="J11" s="623">
        <v>1</v>
      </c>
      <c r="K11" s="624"/>
      <c r="L11" s="625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57" t="s">
        <v>55</v>
      </c>
      <c r="C12" s="236"/>
      <c r="D12" s="627"/>
      <c r="E12" s="624"/>
      <c r="F12" s="625"/>
      <c r="G12" s="623"/>
      <c r="H12" s="624"/>
      <c r="I12" s="625"/>
      <c r="J12" s="623"/>
      <c r="K12" s="624"/>
      <c r="L12" s="625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57" t="s">
        <v>56</v>
      </c>
      <c r="C13" s="236"/>
      <c r="D13" s="313"/>
      <c r="E13" s="314"/>
      <c r="F13" s="315"/>
      <c r="G13" s="316"/>
      <c r="H13" s="314"/>
      <c r="I13" s="315"/>
      <c r="J13" s="316"/>
      <c r="K13" s="314"/>
      <c r="L13" s="31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57" t="s">
        <v>265</v>
      </c>
      <c r="C14" s="236"/>
      <c r="D14" s="627"/>
      <c r="E14" s="624"/>
      <c r="F14" s="625"/>
      <c r="G14" s="623"/>
      <c r="H14" s="624"/>
      <c r="I14" s="625"/>
      <c r="J14" s="623"/>
      <c r="K14" s="624"/>
      <c r="L14" s="625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58"/>
      <c r="C15" s="237"/>
      <c r="D15" s="317"/>
      <c r="E15" s="318"/>
      <c r="F15" s="319"/>
      <c r="G15" s="317"/>
      <c r="H15" s="318"/>
      <c r="I15" s="319"/>
      <c r="J15" s="320"/>
      <c r="K15" s="318"/>
      <c r="L15" s="319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57"/>
      <c r="C16" s="235" t="s">
        <v>19</v>
      </c>
      <c r="D16" s="627"/>
      <c r="E16" s="624"/>
      <c r="F16" s="625"/>
      <c r="G16" s="623">
        <v>1</v>
      </c>
      <c r="H16" s="624"/>
      <c r="I16" s="625"/>
      <c r="J16" s="623">
        <v>1</v>
      </c>
      <c r="K16" s="624"/>
      <c r="L16" s="625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57" t="s">
        <v>53</v>
      </c>
      <c r="C17" s="238" t="s">
        <v>817</v>
      </c>
      <c r="D17" s="627"/>
      <c r="E17" s="624"/>
      <c r="F17" s="625"/>
      <c r="G17" s="623">
        <v>1</v>
      </c>
      <c r="H17" s="624"/>
      <c r="I17" s="625"/>
      <c r="J17" s="623"/>
      <c r="K17" s="624"/>
      <c r="L17" s="625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57" t="s">
        <v>54</v>
      </c>
      <c r="C18" s="238" t="s">
        <v>819</v>
      </c>
      <c r="D18" s="627"/>
      <c r="E18" s="624"/>
      <c r="F18" s="625"/>
      <c r="G18" s="623"/>
      <c r="H18" s="624"/>
      <c r="I18" s="625"/>
      <c r="J18" s="623">
        <v>1</v>
      </c>
      <c r="K18" s="624"/>
      <c r="L18" s="62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59" t="s">
        <v>55</v>
      </c>
      <c r="C19" s="239"/>
      <c r="D19" s="313"/>
      <c r="E19" s="314"/>
      <c r="F19" s="315"/>
      <c r="G19" s="316"/>
      <c r="H19" s="314"/>
      <c r="I19" s="315"/>
      <c r="J19" s="316"/>
      <c r="K19" s="314"/>
      <c r="L19" s="31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59" t="s">
        <v>56</v>
      </c>
      <c r="C20" s="239"/>
      <c r="D20" s="627"/>
      <c r="E20" s="624"/>
      <c r="F20" s="625"/>
      <c r="G20" s="623"/>
      <c r="H20" s="624"/>
      <c r="I20" s="625"/>
      <c r="J20" s="623"/>
      <c r="K20" s="624"/>
      <c r="L20" s="625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57" t="s">
        <v>265</v>
      </c>
      <c r="C21" s="236"/>
      <c r="D21" s="620"/>
      <c r="E21" s="621"/>
      <c r="F21" s="622"/>
      <c r="G21" s="623"/>
      <c r="H21" s="624"/>
      <c r="I21" s="625"/>
      <c r="J21" s="623"/>
      <c r="K21" s="624"/>
      <c r="L21" s="62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640"/>
      <c r="C22" s="642" t="s">
        <v>803</v>
      </c>
      <c r="D22" s="229" t="s">
        <v>240</v>
      </c>
      <c r="E22" s="230" t="s">
        <v>238</v>
      </c>
      <c r="F22" s="231" t="s">
        <v>239</v>
      </c>
      <c r="G22" s="232" t="s">
        <v>240</v>
      </c>
      <c r="H22" s="230" t="s">
        <v>238</v>
      </c>
      <c r="I22" s="233" t="s">
        <v>239</v>
      </c>
      <c r="J22" s="229" t="s">
        <v>240</v>
      </c>
      <c r="K22" s="230" t="s">
        <v>238</v>
      </c>
      <c r="L22" s="233" t="s">
        <v>239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641"/>
      <c r="C23" s="643"/>
      <c r="D23" s="321">
        <f>SUM(E23:F23)</f>
        <v>344</v>
      </c>
      <c r="E23" s="322">
        <v>125</v>
      </c>
      <c r="F23" s="322">
        <v>219</v>
      </c>
      <c r="G23" s="323">
        <v>29</v>
      </c>
      <c r="H23" s="322">
        <v>5</v>
      </c>
      <c r="I23" s="324">
        <v>24</v>
      </c>
      <c r="J23" s="321">
        <v>1</v>
      </c>
      <c r="K23" s="322">
        <v>1</v>
      </c>
      <c r="L23" s="324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213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576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639"/>
      <c r="N30" s="639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55"/>
      <c r="E31" s="155"/>
      <c r="F31" s="155"/>
      <c r="G31" s="155"/>
      <c r="H31" s="155"/>
      <c r="I31" s="155"/>
      <c r="J31" s="155"/>
      <c r="K31" s="155"/>
      <c r="L31" s="155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tabSelected="1" zoomScaleSheetLayoutView="86" workbookViewId="0">
      <selection activeCell="D8" sqref="D8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66"/>
      <c r="I1" s="644" t="s">
        <v>207</v>
      </c>
      <c r="J1" s="644"/>
    </row>
    <row r="2" spans="2:10" ht="15.75" x14ac:dyDescent="0.25">
      <c r="G2" s="166"/>
    </row>
    <row r="4" spans="2:10" ht="18.75" x14ac:dyDescent="0.3">
      <c r="B4" s="647" t="s">
        <v>725</v>
      </c>
      <c r="C4" s="647"/>
      <c r="D4" s="647"/>
      <c r="E4" s="647"/>
      <c r="F4" s="647"/>
      <c r="G4" s="647"/>
      <c r="H4" s="109"/>
    </row>
    <row r="5" spans="2:10" ht="13.5" thickBot="1" x14ac:dyDescent="0.25">
      <c r="B5" s="110"/>
      <c r="C5" s="111"/>
      <c r="D5" s="111"/>
      <c r="E5" s="111"/>
      <c r="F5" s="111"/>
      <c r="G5" s="108" t="s">
        <v>3</v>
      </c>
    </row>
    <row r="6" spans="2:10" ht="22.5" customHeight="1" thickBot="1" x14ac:dyDescent="0.25">
      <c r="B6" s="648"/>
      <c r="C6" s="649"/>
      <c r="D6" s="652" t="s">
        <v>0</v>
      </c>
      <c r="E6" s="653"/>
      <c r="F6" s="652" t="s">
        <v>46</v>
      </c>
      <c r="G6" s="653"/>
    </row>
    <row r="7" spans="2:10" ht="22.5" customHeight="1" thickBot="1" x14ac:dyDescent="0.25">
      <c r="B7" s="650"/>
      <c r="C7" s="651"/>
      <c r="D7" s="240" t="s">
        <v>219</v>
      </c>
      <c r="E7" s="241" t="s">
        <v>220</v>
      </c>
      <c r="F7" s="240" t="s">
        <v>219</v>
      </c>
      <c r="G7" s="241" t="s">
        <v>220</v>
      </c>
    </row>
    <row r="8" spans="2:10" ht="30" customHeight="1" x14ac:dyDescent="0.2">
      <c r="B8" s="654" t="s">
        <v>221</v>
      </c>
      <c r="C8" s="112" t="s">
        <v>257</v>
      </c>
      <c r="D8" s="450">
        <v>73974</v>
      </c>
      <c r="E8" s="451">
        <v>51856</v>
      </c>
      <c r="F8" s="452">
        <v>75738</v>
      </c>
      <c r="G8" s="453">
        <v>55364</v>
      </c>
    </row>
    <row r="9" spans="2:10" ht="30" customHeight="1" thickBot="1" x14ac:dyDescent="0.25">
      <c r="B9" s="654"/>
      <c r="C9" s="165" t="s">
        <v>258</v>
      </c>
      <c r="D9" s="454">
        <v>151812</v>
      </c>
      <c r="E9" s="455">
        <v>106420</v>
      </c>
      <c r="F9" s="456">
        <v>148555</v>
      </c>
      <c r="G9" s="457">
        <v>106309</v>
      </c>
    </row>
    <row r="10" spans="2:10" ht="30" customHeight="1" thickBot="1" x14ac:dyDescent="0.25">
      <c r="B10" s="655"/>
      <c r="C10" s="113" t="s">
        <v>259</v>
      </c>
      <c r="D10" s="458">
        <v>112893</v>
      </c>
      <c r="E10" s="459">
        <f>D10*0.701</f>
        <v>79137.993000000002</v>
      </c>
      <c r="F10" s="458">
        <v>89767</v>
      </c>
      <c r="G10" s="459">
        <v>65097</v>
      </c>
    </row>
    <row r="11" spans="2:10" ht="30" customHeight="1" x14ac:dyDescent="0.2">
      <c r="B11" s="645" t="s">
        <v>222</v>
      </c>
      <c r="C11" s="112" t="s">
        <v>257</v>
      </c>
      <c r="D11" s="450">
        <v>152981</v>
      </c>
      <c r="E11" s="451">
        <v>107240</v>
      </c>
      <c r="F11" s="452">
        <v>147773</v>
      </c>
      <c r="G11" s="453">
        <v>105760</v>
      </c>
    </row>
    <row r="12" spans="2:10" ht="30" customHeight="1" thickBot="1" x14ac:dyDescent="0.25">
      <c r="B12" s="645"/>
      <c r="C12" s="165" t="s">
        <v>258</v>
      </c>
      <c r="D12" s="454">
        <v>284042</v>
      </c>
      <c r="E12" s="455">
        <v>199214</v>
      </c>
      <c r="F12" s="456">
        <v>274816</v>
      </c>
      <c r="G12" s="457">
        <v>194817</v>
      </c>
    </row>
    <row r="13" spans="2:10" ht="30" customHeight="1" thickBot="1" x14ac:dyDescent="0.25">
      <c r="B13" s="646"/>
      <c r="C13" s="113" t="s">
        <v>259</v>
      </c>
      <c r="D13" s="458">
        <v>218511</v>
      </c>
      <c r="E13" s="459">
        <f>D13*0.701</f>
        <v>153176.21099999998</v>
      </c>
      <c r="F13" s="458">
        <v>188433</v>
      </c>
      <c r="G13" s="459">
        <v>134260</v>
      </c>
    </row>
    <row r="14" spans="2:10" ht="13.5" customHeight="1" x14ac:dyDescent="0.2"/>
    <row r="15" spans="2:10" x14ac:dyDescent="0.2">
      <c r="B15" s="177" t="s">
        <v>578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B10" zoomScale="87" zoomScaleNormal="87" workbookViewId="0">
      <selection activeCell="G35" sqref="G35"/>
    </sheetView>
  </sheetViews>
  <sheetFormatPr defaultRowHeight="15.75" x14ac:dyDescent="0.25"/>
  <cols>
    <col min="1" max="1" width="2.7109375" style="13" customWidth="1"/>
    <col min="2" max="2" width="40.5703125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206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56" t="s">
        <v>689</v>
      </c>
      <c r="C3" s="656"/>
      <c r="D3" s="656"/>
      <c r="E3" s="656"/>
      <c r="F3" s="656"/>
      <c r="G3" s="656"/>
      <c r="H3" s="656"/>
      <c r="I3" s="656"/>
      <c r="J3" s="325"/>
      <c r="K3" s="14"/>
    </row>
    <row r="4" spans="2:11" ht="16.5" thickBot="1" x14ac:dyDescent="0.3">
      <c r="B4" s="115"/>
      <c r="C4" s="115"/>
      <c r="D4" s="115"/>
      <c r="E4" s="115"/>
      <c r="F4" s="115"/>
      <c r="G4" s="115"/>
      <c r="I4" s="116" t="s">
        <v>3</v>
      </c>
    </row>
    <row r="5" spans="2:11" s="48" customFormat="1" ht="44.25" customHeight="1" thickBot="1" x14ac:dyDescent="0.35">
      <c r="B5" s="660" t="s">
        <v>800</v>
      </c>
      <c r="C5" s="661"/>
      <c r="D5" s="661"/>
      <c r="E5" s="661"/>
      <c r="F5" s="661"/>
      <c r="G5" s="661"/>
      <c r="H5" s="662"/>
      <c r="I5" s="658" t="s">
        <v>227</v>
      </c>
      <c r="J5" s="101"/>
    </row>
    <row r="6" spans="2:11" s="48" customFormat="1" ht="47.25" customHeight="1" thickBot="1" x14ac:dyDescent="0.35">
      <c r="B6" s="182" t="s">
        <v>688</v>
      </c>
      <c r="C6" s="242" t="s">
        <v>224</v>
      </c>
      <c r="D6" s="242" t="s">
        <v>262</v>
      </c>
      <c r="E6" s="242" t="s">
        <v>214</v>
      </c>
      <c r="F6" s="243" t="s">
        <v>215</v>
      </c>
      <c r="G6" s="242" t="s">
        <v>216</v>
      </c>
      <c r="H6" s="242" t="s">
        <v>217</v>
      </c>
      <c r="I6" s="659"/>
      <c r="J6" s="101"/>
    </row>
    <row r="7" spans="2:11" s="48" customFormat="1" ht="20.100000000000001" customHeight="1" x14ac:dyDescent="0.3">
      <c r="B7" s="117" t="s">
        <v>766</v>
      </c>
      <c r="C7" s="117"/>
      <c r="D7" s="117" t="s">
        <v>765</v>
      </c>
      <c r="E7" s="118">
        <v>187500</v>
      </c>
      <c r="F7" s="118"/>
      <c r="G7" s="118"/>
      <c r="H7" s="118"/>
      <c r="I7" s="125"/>
      <c r="J7" s="101"/>
    </row>
    <row r="8" spans="2:11" s="48" customFormat="1" ht="20.100000000000001" customHeight="1" x14ac:dyDescent="0.3">
      <c r="B8" s="117" t="s">
        <v>195</v>
      </c>
      <c r="C8" s="117"/>
      <c r="D8" s="117"/>
      <c r="E8" s="118"/>
      <c r="F8" s="118"/>
      <c r="G8" s="118"/>
      <c r="H8" s="119"/>
      <c r="I8" s="125"/>
      <c r="J8" s="101"/>
    </row>
    <row r="9" spans="2:11" s="48" customFormat="1" ht="20.100000000000001" customHeight="1" x14ac:dyDescent="0.3">
      <c r="B9" s="117" t="s">
        <v>195</v>
      </c>
      <c r="C9" s="117"/>
      <c r="D9" s="117"/>
      <c r="E9" s="118"/>
      <c r="F9" s="118"/>
      <c r="G9" s="118"/>
      <c r="H9" s="119"/>
      <c r="I9" s="125"/>
      <c r="J9" s="101"/>
    </row>
    <row r="10" spans="2:11" s="48" customFormat="1" ht="20.100000000000001" customHeight="1" x14ac:dyDescent="0.3">
      <c r="B10" s="120" t="s">
        <v>195</v>
      </c>
      <c r="C10" s="121"/>
      <c r="D10" s="121"/>
      <c r="E10" s="118"/>
      <c r="F10" s="118"/>
      <c r="G10" s="118"/>
      <c r="H10" s="119"/>
      <c r="I10" s="125"/>
      <c r="J10" s="101"/>
    </row>
    <row r="11" spans="2:11" s="48" customFormat="1" ht="20.100000000000001" customHeight="1" x14ac:dyDescent="0.3">
      <c r="B11" s="120" t="s">
        <v>195</v>
      </c>
      <c r="C11" s="121"/>
      <c r="D11" s="121"/>
      <c r="E11" s="118"/>
      <c r="F11" s="118"/>
      <c r="G11" s="118"/>
      <c r="H11" s="119"/>
      <c r="I11" s="125"/>
      <c r="J11" s="101"/>
    </row>
    <row r="12" spans="2:11" s="48" customFormat="1" ht="20.100000000000001" customHeight="1" thickBot="1" x14ac:dyDescent="0.35">
      <c r="B12" s="122" t="s">
        <v>195</v>
      </c>
      <c r="C12" s="122"/>
      <c r="D12" s="122"/>
      <c r="E12" s="123"/>
      <c r="F12" s="123"/>
      <c r="G12" s="123"/>
      <c r="H12" s="123"/>
      <c r="I12" s="126"/>
      <c r="J12" s="101"/>
    </row>
    <row r="13" spans="2:11" s="48" customFormat="1" ht="30" customHeight="1" thickBot="1" x14ac:dyDescent="0.35">
      <c r="B13" s="669" t="s">
        <v>261</v>
      </c>
      <c r="C13" s="670"/>
      <c r="D13" s="671"/>
      <c r="E13" s="244">
        <v>187500</v>
      </c>
      <c r="F13" s="244"/>
      <c r="G13" s="244"/>
      <c r="H13" s="244"/>
      <c r="I13" s="244"/>
      <c r="J13" s="101"/>
    </row>
    <row r="14" spans="2:11" x14ac:dyDescent="0.25">
      <c r="I14" s="69"/>
    </row>
    <row r="15" spans="2:11" x14ac:dyDescent="0.25">
      <c r="B15" s="663" t="s">
        <v>690</v>
      </c>
      <c r="C15" s="663"/>
      <c r="D15" s="663"/>
      <c r="E15" s="663"/>
      <c r="F15" s="663"/>
      <c r="G15" s="663"/>
      <c r="H15" s="663"/>
      <c r="I15" s="104"/>
    </row>
    <row r="16" spans="2:11" x14ac:dyDescent="0.25">
      <c r="B16" s="56"/>
      <c r="C16" s="56"/>
      <c r="D16" s="56"/>
    </row>
    <row r="19" spans="2:12" x14ac:dyDescent="0.25">
      <c r="I19" s="103"/>
      <c r="J19" s="103"/>
      <c r="K19" s="103"/>
    </row>
    <row r="20" spans="2:12" ht="16.5" thickBot="1" x14ac:dyDescent="0.3">
      <c r="B20" s="124"/>
      <c r="C20" s="124"/>
      <c r="D20" s="124"/>
      <c r="E20" s="124"/>
      <c r="F20" s="124"/>
      <c r="G20" s="124"/>
      <c r="H20" s="124"/>
      <c r="I20" s="116" t="s">
        <v>3</v>
      </c>
    </row>
    <row r="21" spans="2:12" s="48" customFormat="1" ht="36" customHeight="1" thickBot="1" x14ac:dyDescent="0.35">
      <c r="B21" s="664" t="s">
        <v>801</v>
      </c>
      <c r="C21" s="665"/>
      <c r="D21" s="665"/>
      <c r="E21" s="665"/>
      <c r="F21" s="665"/>
      <c r="G21" s="665"/>
      <c r="H21" s="665"/>
      <c r="I21" s="666"/>
      <c r="L21" s="49"/>
    </row>
    <row r="22" spans="2:12" s="48" customFormat="1" ht="49.5" customHeight="1" x14ac:dyDescent="0.3">
      <c r="B22" s="667" t="s">
        <v>223</v>
      </c>
      <c r="C22" s="658" t="s">
        <v>224</v>
      </c>
      <c r="D22" s="658" t="s">
        <v>260</v>
      </c>
      <c r="E22" s="245" t="s">
        <v>45</v>
      </c>
      <c r="F22" s="245" t="s">
        <v>197</v>
      </c>
      <c r="G22" s="245" t="s">
        <v>225</v>
      </c>
      <c r="H22" s="245" t="s">
        <v>198</v>
      </c>
      <c r="I22" s="246" t="s">
        <v>227</v>
      </c>
    </row>
    <row r="23" spans="2:12" s="48" customFormat="1" ht="19.5" thickBot="1" x14ac:dyDescent="0.35">
      <c r="B23" s="668"/>
      <c r="C23" s="659"/>
      <c r="D23" s="659"/>
      <c r="E23" s="247">
        <v>1</v>
      </c>
      <c r="F23" s="247">
        <v>2</v>
      </c>
      <c r="G23" s="247">
        <v>3</v>
      </c>
      <c r="H23" s="247" t="s">
        <v>199</v>
      </c>
      <c r="I23" s="248">
        <v>5</v>
      </c>
    </row>
    <row r="24" spans="2:12" s="48" customFormat="1" ht="20.100000000000001" customHeight="1" x14ac:dyDescent="0.3">
      <c r="B24" s="117" t="s">
        <v>766</v>
      </c>
      <c r="C24" s="117" t="s">
        <v>837</v>
      </c>
      <c r="D24" s="117" t="s">
        <v>765</v>
      </c>
      <c r="E24" s="118">
        <v>187500</v>
      </c>
      <c r="F24" s="118">
        <v>310080</v>
      </c>
      <c r="G24" s="118">
        <v>186048</v>
      </c>
      <c r="H24" s="119">
        <f>F24-G24</f>
        <v>124032</v>
      </c>
      <c r="I24" s="125"/>
    </row>
    <row r="25" spans="2:12" s="48" customFormat="1" ht="20.100000000000001" customHeight="1" x14ac:dyDescent="0.3">
      <c r="B25" s="117" t="s">
        <v>195</v>
      </c>
      <c r="C25" s="117"/>
      <c r="D25" s="117"/>
      <c r="E25" s="118"/>
      <c r="F25" s="118"/>
      <c r="G25" s="118"/>
      <c r="H25" s="119"/>
      <c r="I25" s="125"/>
    </row>
    <row r="26" spans="2:12" s="48" customFormat="1" ht="20.100000000000001" customHeight="1" x14ac:dyDescent="0.3">
      <c r="B26" s="117" t="s">
        <v>195</v>
      </c>
      <c r="C26" s="117"/>
      <c r="D26" s="117"/>
      <c r="E26" s="118"/>
      <c r="F26" s="118"/>
      <c r="G26" s="118"/>
      <c r="H26" s="119"/>
      <c r="I26" s="125"/>
    </row>
    <row r="27" spans="2:12" s="48" customFormat="1" ht="20.100000000000001" customHeight="1" x14ac:dyDescent="0.3">
      <c r="B27" s="120" t="s">
        <v>195</v>
      </c>
      <c r="C27" s="121"/>
      <c r="D27" s="121"/>
      <c r="E27" s="118"/>
      <c r="F27" s="118"/>
      <c r="G27" s="118"/>
      <c r="H27" s="119"/>
      <c r="I27" s="125"/>
    </row>
    <row r="28" spans="2:12" s="48" customFormat="1" ht="20.100000000000001" customHeight="1" x14ac:dyDescent="0.3">
      <c r="B28" s="120" t="s">
        <v>195</v>
      </c>
      <c r="C28" s="121"/>
      <c r="D28" s="121"/>
      <c r="E28" s="118"/>
      <c r="F28" s="118"/>
      <c r="G28" s="118"/>
      <c r="H28" s="119"/>
      <c r="I28" s="125"/>
    </row>
    <row r="29" spans="2:12" s="48" customFormat="1" ht="20.100000000000001" customHeight="1" thickBot="1" x14ac:dyDescent="0.35">
      <c r="B29" s="122" t="s">
        <v>195</v>
      </c>
      <c r="C29" s="122"/>
      <c r="D29" s="122"/>
      <c r="E29" s="123"/>
      <c r="F29" s="123"/>
      <c r="G29" s="123"/>
      <c r="H29" s="123"/>
      <c r="I29" s="126"/>
    </row>
    <row r="30" spans="2:12" s="48" customFormat="1" ht="30" customHeight="1" thickBot="1" x14ac:dyDescent="0.35">
      <c r="B30" s="669" t="s">
        <v>261</v>
      </c>
      <c r="C30" s="670"/>
      <c r="D30" s="671"/>
      <c r="E30" s="244">
        <v>187500</v>
      </c>
      <c r="F30" s="244">
        <f>SUM(F24:F29)</f>
        <v>310080</v>
      </c>
      <c r="G30" s="244">
        <f>SUM(G24:G29)</f>
        <v>186048</v>
      </c>
      <c r="H30" s="244">
        <f>SUM(H24:H29)</f>
        <v>124032</v>
      </c>
      <c r="I30" s="244"/>
      <c r="J30" s="101"/>
    </row>
    <row r="31" spans="2:12" s="48" customFormat="1" ht="18.75" x14ac:dyDescent="0.3">
      <c r="B31" s="127"/>
      <c r="C31" s="127"/>
      <c r="D31" s="127"/>
      <c r="E31" s="128"/>
      <c r="F31" s="128"/>
      <c r="G31" s="128"/>
      <c r="H31" s="128"/>
      <c r="I31" s="102"/>
    </row>
    <row r="32" spans="2:12" s="48" customFormat="1" ht="18.75" x14ac:dyDescent="0.3">
      <c r="B32" s="127"/>
      <c r="C32" s="127"/>
      <c r="D32" s="127"/>
      <c r="E32" s="128"/>
      <c r="F32" s="128"/>
      <c r="G32" s="128"/>
      <c r="H32" s="128"/>
      <c r="I32" s="102"/>
    </row>
    <row r="33" spans="2:9" s="48" customFormat="1" ht="18" customHeight="1" x14ac:dyDescent="0.3">
      <c r="B33" s="657" t="s">
        <v>691</v>
      </c>
      <c r="C33" s="657"/>
      <c r="D33" s="657"/>
      <c r="E33" s="657"/>
      <c r="F33" s="657"/>
      <c r="G33" s="657"/>
      <c r="H33" s="657"/>
      <c r="I33" s="102"/>
    </row>
    <row r="34" spans="2:9" s="48" customFormat="1" ht="18.75" x14ac:dyDescent="0.3">
      <c r="B34" s="657" t="s">
        <v>578</v>
      </c>
      <c r="C34" s="657"/>
      <c r="D34" s="657"/>
      <c r="E34" s="657"/>
      <c r="F34" s="657"/>
      <c r="G34" s="657"/>
      <c r="H34" s="657"/>
      <c r="I34" s="102"/>
    </row>
    <row r="35" spans="2:9" s="48" customFormat="1" ht="18.75" x14ac:dyDescent="0.3">
      <c r="B35" s="127"/>
      <c r="C35" s="127"/>
      <c r="D35" s="127"/>
      <c r="E35" s="128"/>
      <c r="F35" s="128"/>
      <c r="G35" s="128"/>
      <c r="H35" s="128"/>
      <c r="I35" s="102"/>
    </row>
    <row r="36" spans="2:9" s="48" customFormat="1" ht="18.75" x14ac:dyDescent="0.3">
      <c r="B36" s="127"/>
      <c r="C36" s="127"/>
      <c r="D36" s="127"/>
      <c r="E36" s="128"/>
      <c r="F36" s="128"/>
      <c r="G36" s="128"/>
      <c r="H36" s="128"/>
      <c r="I36" s="102"/>
    </row>
    <row r="37" spans="2:9" s="48" customFormat="1" ht="18.75" x14ac:dyDescent="0.3">
      <c r="B37" s="57"/>
      <c r="C37" s="57"/>
      <c r="D37" s="57"/>
      <c r="E37" s="58"/>
      <c r="F37" s="59"/>
      <c r="G37" s="60"/>
      <c r="H37" s="114"/>
      <c r="I37" s="114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zoomScaleSheetLayoutView="75" workbookViewId="0">
      <selection activeCell="H15" sqref="H15"/>
    </sheetView>
  </sheetViews>
  <sheetFormatPr defaultColWidth="9.140625"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205</v>
      </c>
      <c r="N2" s="683"/>
      <c r="O2" s="683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89" t="s">
        <v>48</v>
      </c>
      <c r="C5" s="689"/>
      <c r="D5" s="689"/>
      <c r="E5" s="689"/>
      <c r="F5" s="689"/>
      <c r="G5" s="689"/>
      <c r="H5" s="689"/>
      <c r="I5" s="689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4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84" t="s">
        <v>4</v>
      </c>
      <c r="C8" s="679" t="s">
        <v>5</v>
      </c>
      <c r="D8" s="681" t="s">
        <v>726</v>
      </c>
      <c r="E8" s="681" t="s">
        <v>723</v>
      </c>
      <c r="F8" s="681" t="s">
        <v>724</v>
      </c>
      <c r="G8" s="686" t="s">
        <v>799</v>
      </c>
      <c r="H8" s="687"/>
      <c r="I8" s="554" t="s">
        <v>789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85"/>
      <c r="C9" s="680"/>
      <c r="D9" s="682"/>
      <c r="E9" s="682"/>
      <c r="F9" s="682"/>
      <c r="G9" s="251" t="s">
        <v>0</v>
      </c>
      <c r="H9" s="252" t="s">
        <v>46</v>
      </c>
      <c r="I9" s="688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62" t="s">
        <v>53</v>
      </c>
      <c r="C10" s="253" t="s">
        <v>43</v>
      </c>
      <c r="D10" s="259"/>
      <c r="E10" s="259"/>
      <c r="F10" s="259"/>
      <c r="G10" s="259"/>
      <c r="H10" s="259"/>
      <c r="I10" s="258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63" t="s">
        <v>54</v>
      </c>
      <c r="C11" s="254" t="s">
        <v>44</v>
      </c>
      <c r="D11" s="260"/>
      <c r="E11" s="260"/>
      <c r="F11" s="260"/>
      <c r="G11" s="260"/>
      <c r="H11" s="260"/>
      <c r="I11" s="256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63" t="s">
        <v>55</v>
      </c>
      <c r="C12" s="254" t="s">
        <v>39</v>
      </c>
      <c r="D12" s="260"/>
      <c r="E12" s="260"/>
      <c r="F12" s="260"/>
      <c r="G12" s="260"/>
      <c r="H12" s="260"/>
      <c r="I12" s="256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63" t="s">
        <v>56</v>
      </c>
      <c r="C13" s="254" t="s">
        <v>40</v>
      </c>
      <c r="D13" s="260"/>
      <c r="E13" s="260"/>
      <c r="F13" s="260"/>
      <c r="G13" s="260"/>
      <c r="H13" s="260"/>
      <c r="I13" s="256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63" t="s">
        <v>57</v>
      </c>
      <c r="C14" s="254" t="s">
        <v>41</v>
      </c>
      <c r="D14" s="260">
        <v>540000</v>
      </c>
      <c r="E14" s="260">
        <v>178369</v>
      </c>
      <c r="F14" s="260">
        <v>540000</v>
      </c>
      <c r="G14" s="260">
        <v>135000</v>
      </c>
      <c r="H14" s="260">
        <v>0</v>
      </c>
      <c r="I14" s="256">
        <f>IFERROR(H14/F14,"  ")</f>
        <v>0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63" t="s">
        <v>58</v>
      </c>
      <c r="C15" s="254" t="s">
        <v>42</v>
      </c>
      <c r="D15" s="260">
        <v>200000</v>
      </c>
      <c r="E15" s="260">
        <v>76389</v>
      </c>
      <c r="F15" s="260">
        <v>200000</v>
      </c>
      <c r="G15" s="260">
        <v>50000</v>
      </c>
      <c r="H15" s="260">
        <v>0</v>
      </c>
      <c r="I15" s="256">
        <f>IFERROR(H15/F15,"  ")</f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64" t="s">
        <v>59</v>
      </c>
      <c r="C16" s="255" t="s">
        <v>49</v>
      </c>
      <c r="D16" s="261"/>
      <c r="E16" s="261"/>
      <c r="F16" s="261"/>
      <c r="G16" s="261"/>
      <c r="H16" s="261"/>
      <c r="I16" s="257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1"/>
      <c r="C17" s="71"/>
      <c r="D17" s="71"/>
      <c r="E17" s="71"/>
      <c r="F17" s="77"/>
    </row>
    <row r="18" spans="2:11" ht="20.25" customHeight="1" x14ac:dyDescent="0.25">
      <c r="B18" s="673" t="s">
        <v>193</v>
      </c>
      <c r="C18" s="676" t="s">
        <v>43</v>
      </c>
      <c r="D18" s="676"/>
      <c r="E18" s="677"/>
      <c r="F18" s="678" t="s">
        <v>44</v>
      </c>
      <c r="G18" s="676"/>
      <c r="H18" s="677"/>
      <c r="I18" s="678" t="s">
        <v>39</v>
      </c>
      <c r="J18" s="676"/>
      <c r="K18" s="677"/>
    </row>
    <row r="19" spans="2:11" x14ac:dyDescent="0.25">
      <c r="B19" s="674"/>
      <c r="C19" s="265">
        <v>1</v>
      </c>
      <c r="D19" s="265">
        <v>2</v>
      </c>
      <c r="E19" s="266">
        <v>3</v>
      </c>
      <c r="F19" s="267">
        <v>4</v>
      </c>
      <c r="G19" s="265">
        <v>5</v>
      </c>
      <c r="H19" s="266">
        <v>6</v>
      </c>
      <c r="I19" s="267">
        <v>7</v>
      </c>
      <c r="J19" s="265">
        <v>8</v>
      </c>
      <c r="K19" s="266">
        <v>9</v>
      </c>
    </row>
    <row r="20" spans="2:11" x14ac:dyDescent="0.25">
      <c r="B20" s="675"/>
      <c r="C20" s="268" t="s">
        <v>194</v>
      </c>
      <c r="D20" s="268" t="s">
        <v>195</v>
      </c>
      <c r="E20" s="269" t="s">
        <v>196</v>
      </c>
      <c r="F20" s="270" t="s">
        <v>194</v>
      </c>
      <c r="G20" s="268" t="s">
        <v>195</v>
      </c>
      <c r="H20" s="269" t="s">
        <v>196</v>
      </c>
      <c r="I20" s="270" t="s">
        <v>194</v>
      </c>
      <c r="J20" s="268" t="s">
        <v>195</v>
      </c>
      <c r="K20" s="269" t="s">
        <v>196</v>
      </c>
    </row>
    <row r="21" spans="2:11" x14ac:dyDescent="0.25">
      <c r="B21" s="72">
        <v>1</v>
      </c>
      <c r="C21" s="52"/>
      <c r="D21" s="52"/>
      <c r="E21" s="73"/>
      <c r="F21" s="78"/>
      <c r="G21" s="52"/>
      <c r="H21" s="73"/>
      <c r="I21" s="78"/>
      <c r="J21" s="52"/>
      <c r="K21" s="73"/>
    </row>
    <row r="22" spans="2:11" x14ac:dyDescent="0.25">
      <c r="B22" s="72">
        <v>2</v>
      </c>
      <c r="C22" s="52"/>
      <c r="D22" s="52"/>
      <c r="E22" s="73"/>
      <c r="F22" s="78"/>
      <c r="G22" s="52"/>
      <c r="H22" s="73"/>
      <c r="I22" s="78"/>
      <c r="J22" s="52"/>
      <c r="K22" s="73"/>
    </row>
    <row r="23" spans="2:11" x14ac:dyDescent="0.25">
      <c r="B23" s="72">
        <v>3</v>
      </c>
      <c r="C23" s="52"/>
      <c r="D23" s="52"/>
      <c r="E23" s="73"/>
      <c r="F23" s="78"/>
      <c r="G23" s="52"/>
      <c r="H23" s="73"/>
      <c r="I23" s="78"/>
      <c r="J23" s="52"/>
      <c r="K23" s="73"/>
    </row>
    <row r="24" spans="2:11" x14ac:dyDescent="0.25">
      <c r="B24" s="72">
        <v>4</v>
      </c>
      <c r="C24" s="52"/>
      <c r="D24" s="52"/>
      <c r="E24" s="73"/>
      <c r="F24" s="78"/>
      <c r="G24" s="52"/>
      <c r="H24" s="73"/>
      <c r="I24" s="78"/>
      <c r="J24" s="52"/>
      <c r="K24" s="73"/>
    </row>
    <row r="25" spans="2:11" x14ac:dyDescent="0.25">
      <c r="B25" s="72">
        <v>5</v>
      </c>
      <c r="C25" s="52"/>
      <c r="D25" s="52"/>
      <c r="E25" s="73"/>
      <c r="F25" s="78"/>
      <c r="G25" s="52"/>
      <c r="H25" s="73"/>
      <c r="I25" s="78"/>
      <c r="J25" s="52"/>
      <c r="K25" s="73"/>
    </row>
    <row r="26" spans="2:11" x14ac:dyDescent="0.25">
      <c r="B26" s="72">
        <v>6</v>
      </c>
      <c r="C26" s="52"/>
      <c r="D26" s="52"/>
      <c r="E26" s="73"/>
      <c r="F26" s="78"/>
      <c r="G26" s="52"/>
      <c r="H26" s="73"/>
      <c r="I26" s="78"/>
      <c r="J26" s="52"/>
      <c r="K26" s="73"/>
    </row>
    <row r="27" spans="2:11" x14ac:dyDescent="0.25">
      <c r="B27" s="72">
        <v>7</v>
      </c>
      <c r="C27" s="52"/>
      <c r="D27" s="52"/>
      <c r="E27" s="73"/>
      <c r="F27" s="78"/>
      <c r="G27" s="52"/>
      <c r="H27" s="73"/>
      <c r="I27" s="78"/>
      <c r="J27" s="52"/>
      <c r="K27" s="73"/>
    </row>
    <row r="28" spans="2:11" x14ac:dyDescent="0.25">
      <c r="B28" s="72">
        <v>8</v>
      </c>
      <c r="C28" s="52"/>
      <c r="D28" s="52"/>
      <c r="E28" s="73"/>
      <c r="F28" s="78"/>
      <c r="G28" s="52"/>
      <c r="H28" s="73"/>
      <c r="I28" s="78"/>
      <c r="J28" s="52"/>
      <c r="K28" s="73"/>
    </row>
    <row r="29" spans="2:11" x14ac:dyDescent="0.25">
      <c r="B29" s="72">
        <v>9</v>
      </c>
      <c r="C29" s="52"/>
      <c r="D29" s="52"/>
      <c r="E29" s="73"/>
      <c r="F29" s="78"/>
      <c r="G29" s="52"/>
      <c r="H29" s="73"/>
      <c r="I29" s="78"/>
      <c r="J29" s="52"/>
      <c r="K29" s="73"/>
    </row>
    <row r="30" spans="2:11" ht="16.5" thickBot="1" x14ac:dyDescent="0.3">
      <c r="B30" s="74">
        <v>10</v>
      </c>
      <c r="C30" s="75"/>
      <c r="D30" s="75"/>
      <c r="E30" s="76"/>
      <c r="F30" s="79"/>
      <c r="G30" s="75"/>
      <c r="H30" s="76"/>
      <c r="I30" s="79"/>
      <c r="J30" s="75"/>
      <c r="K30" s="76"/>
    </row>
    <row r="32" spans="2:11" ht="15.75" customHeight="1" x14ac:dyDescent="0.25">
      <c r="B32" s="672" t="s">
        <v>578</v>
      </c>
      <c r="C32" s="672"/>
      <c r="D32" s="672"/>
      <c r="E32" s="672"/>
      <c r="F32" s="672"/>
      <c r="G32" s="672"/>
      <c r="H32" s="672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showGridLines="0" topLeftCell="B37" workbookViewId="0">
      <selection activeCell="C19" sqref="C19:C21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673</v>
      </c>
    </row>
    <row r="2" spans="1:13" ht="20.25" x14ac:dyDescent="0.3">
      <c r="B2" s="689" t="s">
        <v>692</v>
      </c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</row>
    <row r="3" spans="1:13" ht="6.75" customHeight="1" x14ac:dyDescent="0.3">
      <c r="B3" s="341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</row>
    <row r="4" spans="1:13" ht="7.5" customHeight="1" x14ac:dyDescent="0.3">
      <c r="B4" s="340" t="s">
        <v>685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</row>
    <row r="5" spans="1:13" ht="4.5" customHeight="1" x14ac:dyDescent="0.25">
      <c r="B5" s="330" t="s">
        <v>682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707" t="s">
        <v>256</v>
      </c>
      <c r="C6" s="707"/>
      <c r="D6" s="707"/>
      <c r="E6" s="707"/>
      <c r="F6" s="707"/>
      <c r="G6" s="707"/>
      <c r="H6" s="707"/>
      <c r="I6" s="707"/>
      <c r="J6" s="707"/>
      <c r="K6" s="707"/>
      <c r="L6" s="707"/>
      <c r="M6" s="707"/>
    </row>
    <row r="7" spans="1:13" ht="20.25" customHeight="1" thickBot="1" x14ac:dyDescent="0.3">
      <c r="A7" s="81"/>
      <c r="B7" s="729" t="s">
        <v>251</v>
      </c>
      <c r="C7" s="715" t="s">
        <v>229</v>
      </c>
      <c r="D7" s="711"/>
      <c r="E7" s="711"/>
      <c r="F7" s="712"/>
      <c r="G7" s="715" t="s">
        <v>252</v>
      </c>
      <c r="H7" s="712"/>
      <c r="I7" s="709" t="s">
        <v>767</v>
      </c>
      <c r="J7" s="709"/>
      <c r="K7" s="709"/>
      <c r="L7" s="709"/>
      <c r="M7" s="710"/>
    </row>
    <row r="8" spans="1:13" s="55" customFormat="1" ht="18" customHeight="1" thickBot="1" x14ac:dyDescent="0.25">
      <c r="A8" s="80"/>
      <c r="B8" s="729"/>
      <c r="C8" s="716"/>
      <c r="D8" s="713"/>
      <c r="E8" s="713"/>
      <c r="F8" s="714"/>
      <c r="G8" s="716"/>
      <c r="H8" s="714"/>
      <c r="I8" s="652" t="s">
        <v>255</v>
      </c>
      <c r="J8" s="730"/>
      <c r="K8" s="652" t="s">
        <v>683</v>
      </c>
      <c r="L8" s="730"/>
      <c r="M8" s="653"/>
    </row>
    <row r="9" spans="1:13" s="55" customFormat="1" ht="79.5" thickBot="1" x14ac:dyDescent="0.25">
      <c r="A9" s="80"/>
      <c r="B9" s="713"/>
      <c r="C9" s="271" t="s">
        <v>680</v>
      </c>
      <c r="D9" s="274" t="s">
        <v>681</v>
      </c>
      <c r="E9" s="272" t="s">
        <v>241</v>
      </c>
      <c r="F9" s="241" t="s">
        <v>679</v>
      </c>
      <c r="G9" s="243" t="s">
        <v>253</v>
      </c>
      <c r="H9" s="272" t="s">
        <v>254</v>
      </c>
      <c r="I9" s="273" t="s">
        <v>230</v>
      </c>
      <c r="J9" s="274" t="s">
        <v>242</v>
      </c>
      <c r="K9" s="240" t="s">
        <v>226</v>
      </c>
      <c r="L9" s="275" t="s">
        <v>242</v>
      </c>
      <c r="M9" s="241" t="s">
        <v>684</v>
      </c>
    </row>
    <row r="10" spans="1:13" s="55" customFormat="1" x14ac:dyDescent="0.2">
      <c r="A10" s="80"/>
      <c r="B10" s="697">
        <v>2018</v>
      </c>
      <c r="C10" s="721" t="s">
        <v>773</v>
      </c>
      <c r="D10" s="717" t="s">
        <v>774</v>
      </c>
      <c r="E10" s="721"/>
      <c r="F10" s="717"/>
      <c r="G10" s="701" t="s">
        <v>685</v>
      </c>
      <c r="H10" s="701">
        <v>1267354</v>
      </c>
      <c r="I10" s="704"/>
      <c r="J10" s="701"/>
      <c r="K10" s="150"/>
      <c r="L10" s="129"/>
      <c r="M10" s="477"/>
    </row>
    <row r="11" spans="1:13" s="55" customFormat="1" x14ac:dyDescent="0.2">
      <c r="A11" s="80"/>
      <c r="B11" s="724"/>
      <c r="C11" s="722"/>
      <c r="D11" s="718"/>
      <c r="E11" s="722"/>
      <c r="F11" s="718"/>
      <c r="G11" s="702"/>
      <c r="H11" s="702"/>
      <c r="I11" s="705"/>
      <c r="J11" s="702"/>
      <c r="K11" s="136"/>
      <c r="L11" s="132"/>
      <c r="M11" s="131"/>
    </row>
    <row r="12" spans="1:13" s="55" customFormat="1" ht="16.5" thickBot="1" x14ac:dyDescent="0.25">
      <c r="A12" s="80"/>
      <c r="B12" s="724"/>
      <c r="C12" s="723"/>
      <c r="D12" s="719"/>
      <c r="E12" s="723"/>
      <c r="F12" s="719"/>
      <c r="G12" s="703"/>
      <c r="H12" s="703"/>
      <c r="I12" s="706"/>
      <c r="J12" s="703"/>
      <c r="K12" s="135"/>
      <c r="L12" s="130">
        <v>2943143</v>
      </c>
      <c r="M12" s="478" t="s">
        <v>768</v>
      </c>
    </row>
    <row r="13" spans="1:13" x14ac:dyDescent="0.25">
      <c r="A13" s="81"/>
      <c r="B13" s="697">
        <v>2019</v>
      </c>
      <c r="C13" s="721" t="s">
        <v>770</v>
      </c>
      <c r="D13" s="717" t="s">
        <v>771</v>
      </c>
      <c r="E13" s="721"/>
      <c r="F13" s="717"/>
      <c r="G13" s="701" t="s">
        <v>685</v>
      </c>
      <c r="H13" s="701">
        <v>3198766.34</v>
      </c>
      <c r="I13" s="704"/>
      <c r="J13" s="701"/>
      <c r="K13" s="140"/>
      <c r="L13" s="141"/>
      <c r="M13" s="139"/>
    </row>
    <row r="14" spans="1:13" x14ac:dyDescent="0.25">
      <c r="A14" s="81"/>
      <c r="B14" s="724"/>
      <c r="C14" s="722"/>
      <c r="D14" s="718"/>
      <c r="E14" s="722"/>
      <c r="F14" s="718"/>
      <c r="G14" s="702"/>
      <c r="H14" s="702"/>
      <c r="I14" s="705"/>
      <c r="J14" s="702"/>
      <c r="K14" s="136"/>
      <c r="L14" s="132"/>
      <c r="M14" s="131"/>
    </row>
    <row r="15" spans="1:13" ht="16.5" thickBot="1" x14ac:dyDescent="0.3">
      <c r="A15" s="81"/>
      <c r="B15" s="724"/>
      <c r="C15" s="723"/>
      <c r="D15" s="719"/>
      <c r="E15" s="723"/>
      <c r="F15" s="719"/>
      <c r="G15" s="703"/>
      <c r="H15" s="703"/>
      <c r="I15" s="706"/>
      <c r="J15" s="703"/>
      <c r="K15" s="149"/>
      <c r="L15" s="133">
        <v>3198766</v>
      </c>
      <c r="M15" s="478" t="s">
        <v>768</v>
      </c>
    </row>
    <row r="16" spans="1:13" x14ac:dyDescent="0.25">
      <c r="A16" s="81"/>
      <c r="B16" s="697">
        <v>2020</v>
      </c>
      <c r="C16" s="721" t="s">
        <v>769</v>
      </c>
      <c r="D16" s="720" t="s">
        <v>772</v>
      </c>
      <c r="E16" s="721"/>
      <c r="F16" s="717"/>
      <c r="G16" s="701" t="s">
        <v>685</v>
      </c>
      <c r="H16" s="701">
        <v>35660953</v>
      </c>
      <c r="I16" s="704"/>
      <c r="J16" s="701"/>
      <c r="K16" s="135"/>
      <c r="L16" s="130"/>
      <c r="M16" s="134"/>
    </row>
    <row r="17" spans="1:14" x14ac:dyDescent="0.25">
      <c r="A17" s="81"/>
      <c r="B17" s="724"/>
      <c r="C17" s="722"/>
      <c r="D17" s="718"/>
      <c r="E17" s="722"/>
      <c r="F17" s="718"/>
      <c r="G17" s="702"/>
      <c r="H17" s="702"/>
      <c r="I17" s="705"/>
      <c r="J17" s="702"/>
      <c r="K17" s="136"/>
      <c r="L17" s="132"/>
      <c r="M17" s="131"/>
    </row>
    <row r="18" spans="1:14" ht="16.5" thickBot="1" x14ac:dyDescent="0.3">
      <c r="A18" s="81"/>
      <c r="B18" s="699"/>
      <c r="C18" s="723"/>
      <c r="D18" s="719"/>
      <c r="E18" s="723"/>
      <c r="F18" s="719"/>
      <c r="G18" s="703"/>
      <c r="H18" s="703"/>
      <c r="I18" s="706"/>
      <c r="J18" s="703"/>
      <c r="K18" s="137"/>
      <c r="L18" s="138">
        <v>35998934</v>
      </c>
      <c r="M18" s="478" t="s">
        <v>768</v>
      </c>
    </row>
    <row r="19" spans="1:14" x14ac:dyDescent="0.25">
      <c r="A19" s="81"/>
      <c r="B19" s="697">
        <v>2021</v>
      </c>
      <c r="C19" s="726" t="s">
        <v>832</v>
      </c>
      <c r="D19" s="717"/>
      <c r="E19" s="721"/>
      <c r="F19" s="717"/>
      <c r="G19" s="701" t="s">
        <v>685</v>
      </c>
      <c r="H19" s="701">
        <v>1051000</v>
      </c>
      <c r="I19" s="704"/>
      <c r="J19" s="701"/>
      <c r="K19" s="135"/>
      <c r="L19" s="130"/>
      <c r="M19" s="134" t="s">
        <v>833</v>
      </c>
    </row>
    <row r="20" spans="1:14" x14ac:dyDescent="0.25">
      <c r="A20" s="81"/>
      <c r="B20" s="724"/>
      <c r="C20" s="727"/>
      <c r="D20" s="718"/>
      <c r="E20" s="722"/>
      <c r="F20" s="718"/>
      <c r="G20" s="702"/>
      <c r="H20" s="702"/>
      <c r="I20" s="705"/>
      <c r="J20" s="702"/>
      <c r="K20" s="136"/>
      <c r="L20" s="132"/>
      <c r="M20" s="131" t="s">
        <v>834</v>
      </c>
    </row>
    <row r="21" spans="1:14" ht="49.5" customHeight="1" thickBot="1" x14ac:dyDescent="0.3">
      <c r="A21" s="81"/>
      <c r="B21" s="699"/>
      <c r="C21" s="728"/>
      <c r="D21" s="719"/>
      <c r="E21" s="723"/>
      <c r="F21" s="719"/>
      <c r="G21" s="703"/>
      <c r="H21" s="703"/>
      <c r="I21" s="706"/>
      <c r="J21" s="703"/>
      <c r="K21" s="137"/>
      <c r="L21" s="138">
        <v>1051000</v>
      </c>
      <c r="M21" s="478" t="s">
        <v>835</v>
      </c>
    </row>
    <row r="22" spans="1:14" x14ac:dyDescent="0.25">
      <c r="A22" s="81"/>
      <c r="B22" s="697">
        <v>2022</v>
      </c>
      <c r="C22" s="721"/>
      <c r="D22" s="717"/>
      <c r="E22" s="721"/>
      <c r="F22" s="717"/>
      <c r="G22" s="701" t="s">
        <v>831</v>
      </c>
      <c r="H22" s="701">
        <v>18666000</v>
      </c>
      <c r="I22" s="704"/>
      <c r="J22" s="701"/>
      <c r="K22" s="135"/>
      <c r="L22" s="130"/>
      <c r="M22" s="134"/>
    </row>
    <row r="23" spans="1:14" x14ac:dyDescent="0.25">
      <c r="A23" s="81"/>
      <c r="B23" s="724"/>
      <c r="C23" s="722"/>
      <c r="D23" s="718"/>
      <c r="E23" s="722"/>
      <c r="F23" s="718"/>
      <c r="G23" s="702"/>
      <c r="H23" s="702"/>
      <c r="I23" s="705"/>
      <c r="J23" s="702"/>
      <c r="K23" s="136"/>
      <c r="L23" s="132"/>
      <c r="M23" s="131"/>
    </row>
    <row r="24" spans="1:14" ht="16.5" thickBot="1" x14ac:dyDescent="0.3">
      <c r="A24" s="81"/>
      <c r="B24" s="699"/>
      <c r="C24" s="723"/>
      <c r="D24" s="719"/>
      <c r="E24" s="723"/>
      <c r="F24" s="719"/>
      <c r="G24" s="703"/>
      <c r="H24" s="703"/>
      <c r="I24" s="706"/>
      <c r="J24" s="703"/>
      <c r="K24" s="137"/>
      <c r="L24" s="138"/>
      <c r="M24" s="478" t="s">
        <v>836</v>
      </c>
    </row>
    <row r="25" spans="1:14" ht="16.5" customHeight="1" x14ac:dyDescent="0.25">
      <c r="A25" s="16"/>
      <c r="B25" s="693" t="s">
        <v>775</v>
      </c>
      <c r="C25" s="693"/>
      <c r="D25" s="693"/>
      <c r="E25" s="693"/>
      <c r="F25" s="693"/>
      <c r="G25" s="693"/>
      <c r="H25" s="693"/>
      <c r="I25" s="693"/>
      <c r="J25" s="693"/>
      <c r="K25" s="693"/>
      <c r="L25" s="693"/>
      <c r="M25" s="693"/>
    </row>
    <row r="26" spans="1:14" ht="16.5" customHeight="1" x14ac:dyDescent="0.25">
      <c r="A26" s="16"/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339"/>
    </row>
    <row r="27" spans="1:14" x14ac:dyDescent="0.25">
      <c r="B27" s="700"/>
      <c r="C27" s="700"/>
      <c r="D27" s="700"/>
      <c r="E27" s="700"/>
      <c r="F27" s="700"/>
      <c r="G27" s="700"/>
      <c r="H27" s="700"/>
      <c r="I27" s="700"/>
      <c r="J27" s="700"/>
      <c r="K27" s="700"/>
      <c r="L27" s="23"/>
    </row>
    <row r="28" spans="1:14" ht="16.5" thickBot="1" x14ac:dyDescent="0.3">
      <c r="B28" s="707" t="s">
        <v>677</v>
      </c>
      <c r="C28" s="707"/>
      <c r="D28" s="707"/>
      <c r="E28" s="707"/>
      <c r="F28" s="707"/>
      <c r="G28" s="707"/>
      <c r="H28" s="707"/>
      <c r="I28" s="707"/>
      <c r="J28" s="707"/>
      <c r="K28" s="160"/>
      <c r="L28" s="160"/>
      <c r="M28" s="16"/>
    </row>
    <row r="29" spans="1:14" s="55" customFormat="1" ht="15.75" customHeight="1" x14ac:dyDescent="0.2">
      <c r="B29" s="658" t="s">
        <v>246</v>
      </c>
      <c r="C29" s="715" t="s">
        <v>243</v>
      </c>
      <c r="D29" s="712"/>
      <c r="E29" s="711" t="s">
        <v>231</v>
      </c>
      <c r="F29" s="711"/>
      <c r="G29" s="711"/>
      <c r="H29" s="711"/>
      <c r="I29" s="711"/>
      <c r="J29" s="712"/>
      <c r="K29" s="161"/>
      <c r="L29" s="161"/>
      <c r="M29" s="102"/>
      <c r="N29" s="102"/>
    </row>
    <row r="30" spans="1:14" s="55" customFormat="1" ht="8.25" customHeight="1" thickBot="1" x14ac:dyDescent="0.25">
      <c r="B30" s="725"/>
      <c r="C30" s="716"/>
      <c r="D30" s="714"/>
      <c r="E30" s="713"/>
      <c r="F30" s="713"/>
      <c r="G30" s="713"/>
      <c r="H30" s="713"/>
      <c r="I30" s="713"/>
      <c r="J30" s="714"/>
      <c r="K30" s="161"/>
      <c r="M30" s="338"/>
      <c r="N30" s="102"/>
    </row>
    <row r="31" spans="1:14" s="55" customFormat="1" ht="27" customHeight="1" thickBot="1" x14ac:dyDescent="0.25">
      <c r="B31" s="659"/>
      <c r="C31" s="271" t="s">
        <v>196</v>
      </c>
      <c r="D31" s="276" t="s">
        <v>201</v>
      </c>
      <c r="E31" s="250" t="s">
        <v>244</v>
      </c>
      <c r="F31" s="708" t="s">
        <v>245</v>
      </c>
      <c r="G31" s="709"/>
      <c r="H31" s="709"/>
      <c r="I31" s="709"/>
      <c r="J31" s="710"/>
      <c r="K31" s="161"/>
      <c r="M31" s="102"/>
      <c r="N31" s="102"/>
    </row>
    <row r="32" spans="1:14" s="55" customFormat="1" x14ac:dyDescent="0.2">
      <c r="B32" s="697" t="s">
        <v>228</v>
      </c>
      <c r="C32" s="326"/>
      <c r="D32" s="151"/>
      <c r="E32" s="162"/>
      <c r="F32" s="694"/>
      <c r="G32" s="695"/>
      <c r="H32" s="695"/>
      <c r="I32" s="695"/>
      <c r="J32" s="696"/>
      <c r="K32" s="161"/>
      <c r="M32" s="102"/>
    </row>
    <row r="33" spans="2:13" s="55" customFormat="1" x14ac:dyDescent="0.2">
      <c r="B33" s="698"/>
      <c r="C33" s="327"/>
      <c r="D33" s="152"/>
      <c r="E33" s="163"/>
      <c r="F33" s="690"/>
      <c r="G33" s="691"/>
      <c r="H33" s="691"/>
      <c r="I33" s="691"/>
      <c r="J33" s="692"/>
      <c r="K33" s="161"/>
      <c r="L33" s="161"/>
      <c r="M33" s="102"/>
    </row>
    <row r="34" spans="2:13" s="55" customFormat="1" x14ac:dyDescent="0.2">
      <c r="B34" s="698"/>
      <c r="C34" s="327"/>
      <c r="D34" s="153"/>
      <c r="E34" s="163"/>
      <c r="F34" s="690"/>
      <c r="G34" s="691"/>
      <c r="H34" s="691"/>
      <c r="I34" s="691"/>
      <c r="J34" s="692"/>
      <c r="K34" s="161"/>
      <c r="L34" s="161"/>
      <c r="M34" s="102"/>
    </row>
    <row r="35" spans="2:13" s="55" customFormat="1" ht="16.5" thickBot="1" x14ac:dyDescent="0.25">
      <c r="B35" s="698"/>
      <c r="C35" s="332"/>
      <c r="D35" s="333"/>
      <c r="E35" s="164"/>
      <c r="F35" s="690"/>
      <c r="G35" s="691"/>
      <c r="H35" s="691"/>
      <c r="I35" s="691"/>
      <c r="J35" s="692"/>
      <c r="K35" s="161"/>
      <c r="L35" s="161"/>
      <c r="M35" s="102"/>
    </row>
    <row r="36" spans="2:13" s="55" customFormat="1" ht="16.5" thickBot="1" x14ac:dyDescent="0.25">
      <c r="B36" s="699"/>
      <c r="C36" s="331"/>
      <c r="D36" s="331" t="s">
        <v>232</v>
      </c>
      <c r="E36" s="334"/>
      <c r="F36" s="335"/>
      <c r="G36" s="335"/>
      <c r="H36" s="335"/>
      <c r="I36" s="336"/>
      <c r="J36" s="337"/>
      <c r="K36" s="161"/>
      <c r="L36" s="161"/>
      <c r="M36" s="102"/>
    </row>
    <row r="37" spans="2:13" s="55" customFormat="1" x14ac:dyDescent="0.2">
      <c r="B37" s="697" t="s">
        <v>247</v>
      </c>
      <c r="C37" s="326"/>
      <c r="D37" s="151"/>
      <c r="E37" s="162"/>
      <c r="F37" s="694"/>
      <c r="G37" s="695"/>
      <c r="H37" s="695"/>
      <c r="I37" s="695"/>
      <c r="J37" s="696"/>
      <c r="K37" s="161"/>
      <c r="L37" s="161"/>
      <c r="M37" s="102"/>
    </row>
    <row r="38" spans="2:13" s="55" customFormat="1" x14ac:dyDescent="0.2">
      <c r="B38" s="698"/>
      <c r="C38" s="327">
        <v>7565600</v>
      </c>
      <c r="D38" s="493" t="s">
        <v>839</v>
      </c>
      <c r="E38" s="494"/>
      <c r="F38" s="690" t="s">
        <v>838</v>
      </c>
      <c r="G38" s="691"/>
      <c r="H38" s="691"/>
      <c r="I38" s="691"/>
      <c r="J38" s="692"/>
      <c r="K38" s="161"/>
      <c r="L38" s="161"/>
      <c r="M38" s="102"/>
    </row>
    <row r="39" spans="2:13" s="55" customFormat="1" x14ac:dyDescent="0.2">
      <c r="B39" s="698"/>
      <c r="C39" s="327"/>
      <c r="D39" s="153"/>
      <c r="E39" s="163"/>
      <c r="F39" s="690"/>
      <c r="G39" s="691"/>
      <c r="H39" s="691"/>
      <c r="I39" s="691"/>
      <c r="J39" s="692"/>
      <c r="K39" s="161"/>
      <c r="L39" s="161"/>
      <c r="M39" s="102"/>
    </row>
    <row r="40" spans="2:13" s="55" customFormat="1" ht="16.5" thickBot="1" x14ac:dyDescent="0.25">
      <c r="B40" s="698"/>
      <c r="C40" s="332"/>
      <c r="D40" s="333"/>
      <c r="E40" s="164"/>
      <c r="F40" s="690"/>
      <c r="G40" s="691"/>
      <c r="H40" s="691"/>
      <c r="I40" s="691"/>
      <c r="J40" s="692"/>
      <c r="K40" s="161"/>
      <c r="L40" s="161"/>
      <c r="M40" s="102"/>
    </row>
    <row r="41" spans="2:13" s="55" customFormat="1" ht="16.5" thickBot="1" x14ac:dyDescent="0.25">
      <c r="B41" s="699"/>
      <c r="C41" s="331"/>
      <c r="D41" s="331" t="s">
        <v>232</v>
      </c>
      <c r="E41" s="334"/>
      <c r="F41" s="335"/>
      <c r="G41" s="335"/>
      <c r="H41" s="335"/>
      <c r="I41" s="336"/>
      <c r="J41" s="337"/>
      <c r="K41" s="161"/>
      <c r="L41" s="161"/>
      <c r="M41" s="102"/>
    </row>
    <row r="42" spans="2:13" s="55" customFormat="1" x14ac:dyDescent="0.2">
      <c r="B42" s="697" t="s">
        <v>248</v>
      </c>
      <c r="C42" s="326"/>
      <c r="D42" s="151"/>
      <c r="E42" s="162"/>
      <c r="F42" s="694"/>
      <c r="G42" s="695"/>
      <c r="H42" s="695"/>
      <c r="I42" s="695"/>
      <c r="J42" s="696"/>
      <c r="K42" s="161"/>
      <c r="L42" s="161"/>
      <c r="M42" s="102"/>
    </row>
    <row r="43" spans="2:13" s="55" customFormat="1" x14ac:dyDescent="0.2">
      <c r="B43" s="698"/>
      <c r="C43" s="327"/>
      <c r="D43" s="152"/>
      <c r="E43" s="163"/>
      <c r="F43" s="690"/>
      <c r="G43" s="691"/>
      <c r="H43" s="691"/>
      <c r="I43" s="691"/>
      <c r="J43" s="692"/>
      <c r="K43" s="161"/>
      <c r="L43" s="161"/>
      <c r="M43" s="102"/>
    </row>
    <row r="44" spans="2:13" s="55" customFormat="1" x14ac:dyDescent="0.2">
      <c r="B44" s="698"/>
      <c r="C44" s="327"/>
      <c r="D44" s="153"/>
      <c r="E44" s="163"/>
      <c r="F44" s="690"/>
      <c r="G44" s="691"/>
      <c r="H44" s="691"/>
      <c r="I44" s="691"/>
      <c r="J44" s="692"/>
      <c r="K44" s="161"/>
      <c r="L44" s="161"/>
      <c r="M44" s="102"/>
    </row>
    <row r="45" spans="2:13" s="55" customFormat="1" ht="16.5" thickBot="1" x14ac:dyDescent="0.25">
      <c r="B45" s="698"/>
      <c r="C45" s="332"/>
      <c r="D45" s="333"/>
      <c r="E45" s="164"/>
      <c r="F45" s="690"/>
      <c r="G45" s="691"/>
      <c r="H45" s="691"/>
      <c r="I45" s="691"/>
      <c r="J45" s="692"/>
      <c r="K45" s="161"/>
      <c r="L45" s="161"/>
      <c r="M45" s="102"/>
    </row>
    <row r="46" spans="2:13" s="55" customFormat="1" ht="16.5" thickBot="1" x14ac:dyDescent="0.25">
      <c r="B46" s="699"/>
      <c r="C46" s="331"/>
      <c r="D46" s="331" t="s">
        <v>232</v>
      </c>
      <c r="E46" s="334"/>
      <c r="F46" s="335"/>
      <c r="G46" s="335"/>
      <c r="H46" s="335"/>
      <c r="I46" s="336"/>
      <c r="J46" s="337"/>
      <c r="K46" s="161"/>
      <c r="L46" s="161"/>
      <c r="M46" s="102"/>
    </row>
    <row r="47" spans="2:13" s="55" customFormat="1" x14ac:dyDescent="0.2">
      <c r="B47" s="697" t="s">
        <v>249</v>
      </c>
      <c r="C47" s="326"/>
      <c r="D47" s="151"/>
      <c r="E47" s="162"/>
      <c r="F47" s="694"/>
      <c r="G47" s="695"/>
      <c r="H47" s="695"/>
      <c r="I47" s="695"/>
      <c r="J47" s="696"/>
      <c r="K47" s="161"/>
      <c r="L47" s="161"/>
      <c r="M47" s="102"/>
    </row>
    <row r="48" spans="2:13" s="55" customFormat="1" x14ac:dyDescent="0.2">
      <c r="B48" s="698"/>
      <c r="C48" s="327"/>
      <c r="D48" s="152"/>
      <c r="E48" s="163"/>
      <c r="F48" s="690"/>
      <c r="G48" s="691"/>
      <c r="H48" s="691"/>
      <c r="I48" s="691"/>
      <c r="J48" s="692"/>
      <c r="K48" s="161"/>
      <c r="L48" s="161"/>
      <c r="M48" s="102"/>
    </row>
    <row r="49" spans="2:13" s="55" customFormat="1" x14ac:dyDescent="0.2">
      <c r="B49" s="698"/>
      <c r="C49" s="327"/>
      <c r="D49" s="153"/>
      <c r="E49" s="163"/>
      <c r="F49" s="690"/>
      <c r="G49" s="691"/>
      <c r="H49" s="691"/>
      <c r="I49" s="691"/>
      <c r="J49" s="692"/>
      <c r="K49" s="161"/>
      <c r="L49" s="161"/>
      <c r="M49" s="102"/>
    </row>
    <row r="50" spans="2:13" s="55" customFormat="1" ht="16.5" thickBot="1" x14ac:dyDescent="0.25">
      <c r="B50" s="698"/>
      <c r="C50" s="332"/>
      <c r="D50" s="333"/>
      <c r="E50" s="164"/>
      <c r="F50" s="690"/>
      <c r="G50" s="691"/>
      <c r="H50" s="691"/>
      <c r="I50" s="691"/>
      <c r="J50" s="692"/>
      <c r="K50" s="161"/>
      <c r="L50" s="161"/>
      <c r="M50" s="102"/>
    </row>
    <row r="51" spans="2:13" s="55" customFormat="1" ht="16.5" thickBot="1" x14ac:dyDescent="0.25">
      <c r="B51" s="699"/>
      <c r="C51" s="331"/>
      <c r="D51" s="331" t="s">
        <v>232</v>
      </c>
      <c r="E51" s="334"/>
      <c r="F51" s="335"/>
      <c r="G51" s="335"/>
      <c r="H51" s="335"/>
      <c r="I51" s="336"/>
      <c r="J51" s="337"/>
      <c r="K51" s="161"/>
      <c r="L51" s="161"/>
      <c r="M51" s="102"/>
    </row>
    <row r="52" spans="2:13" s="55" customFormat="1" x14ac:dyDescent="0.2">
      <c r="B52" s="697" t="s">
        <v>250</v>
      </c>
      <c r="C52" s="326"/>
      <c r="D52" s="151"/>
      <c r="E52" s="162"/>
      <c r="F52" s="694"/>
      <c r="G52" s="695"/>
      <c r="H52" s="695"/>
      <c r="I52" s="695"/>
      <c r="J52" s="696"/>
      <c r="K52" s="161"/>
      <c r="L52" s="161"/>
      <c r="M52" s="102"/>
    </row>
    <row r="53" spans="2:13" s="55" customFormat="1" x14ac:dyDescent="0.2">
      <c r="B53" s="698"/>
      <c r="C53" s="327"/>
      <c r="D53" s="152"/>
      <c r="E53" s="163"/>
      <c r="F53" s="690"/>
      <c r="G53" s="691"/>
      <c r="H53" s="691"/>
      <c r="I53" s="691"/>
      <c r="J53" s="692"/>
      <c r="K53" s="161"/>
      <c r="L53" s="161"/>
      <c r="M53" s="102"/>
    </row>
    <row r="54" spans="2:13" s="55" customFormat="1" x14ac:dyDescent="0.2">
      <c r="B54" s="698"/>
      <c r="C54" s="327"/>
      <c r="D54" s="153"/>
      <c r="E54" s="163"/>
      <c r="F54" s="690"/>
      <c r="G54" s="691"/>
      <c r="H54" s="691"/>
      <c r="I54" s="691"/>
      <c r="J54" s="692"/>
      <c r="K54" s="161"/>
      <c r="L54" s="161"/>
      <c r="M54" s="102"/>
    </row>
    <row r="55" spans="2:13" s="55" customFormat="1" ht="16.5" thickBot="1" x14ac:dyDescent="0.25">
      <c r="B55" s="698"/>
      <c r="C55" s="332"/>
      <c r="D55" s="333"/>
      <c r="E55" s="164"/>
      <c r="F55" s="690"/>
      <c r="G55" s="691"/>
      <c r="H55" s="691"/>
      <c r="I55" s="691"/>
      <c r="J55" s="692"/>
      <c r="K55" s="161"/>
      <c r="L55" s="161"/>
      <c r="M55" s="102"/>
    </row>
    <row r="56" spans="2:13" s="55" customFormat="1" ht="16.5" thickBot="1" x14ac:dyDescent="0.25">
      <c r="B56" s="699"/>
      <c r="C56" s="331"/>
      <c r="D56" s="331" t="s">
        <v>232</v>
      </c>
      <c r="E56" s="334"/>
      <c r="F56" s="335"/>
      <c r="G56" s="335"/>
      <c r="H56" s="335"/>
      <c r="I56" s="336"/>
      <c r="J56" s="337"/>
      <c r="K56" s="161"/>
      <c r="L56" s="161"/>
      <c r="M56" s="102"/>
    </row>
    <row r="57" spans="2:13" x14ac:dyDescent="0.25">
      <c r="I57" s="16"/>
      <c r="J57" s="16"/>
    </row>
    <row r="58" spans="2:13" x14ac:dyDescent="0.25">
      <c r="B58" s="13" t="s">
        <v>762</v>
      </c>
    </row>
    <row r="60" spans="2:13" x14ac:dyDescent="0.25">
      <c r="B60" s="1"/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Sheet1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Windows User</cp:lastModifiedBy>
  <cp:lastPrinted>2023-07-26T08:41:46Z</cp:lastPrinted>
  <dcterms:created xsi:type="dcterms:W3CDTF">2013-03-12T08:27:17Z</dcterms:created>
  <dcterms:modified xsi:type="dcterms:W3CDTF">2023-07-28T06:04:44Z</dcterms:modified>
</cp:coreProperties>
</file>