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veta.STANDARD\Desktop\II Kvartal 2022\"/>
    </mc:Choice>
  </mc:AlternateContent>
  <xr:revisionPtr revIDLastSave="0" documentId="13_ncr:1_{5F10CB83-E4E0-4406-BA51-770D6894CFE6}" xr6:coauthVersionLast="45" xr6:coauthVersionMax="45" xr10:uidLastSave="{00000000-0000-0000-0000-000000000000}"/>
  <bookViews>
    <workbookView xWindow="-108" yWindow="-108" windowWidth="23256" windowHeight="12600" tabRatio="905" firstSheet="5" activeTab="5" xr2:uid="{00000000-000D-0000-FFFF-FFFF00000000}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  <sheet name="Sheet1" sheetId="32" r:id="rId14"/>
  </sheets>
  <definedNames>
    <definedName name="_xlnm.Print_Area" localSheetId="1">'Биланс стања'!$A$1:$I$145</definedName>
    <definedName name="_xlnm.Print_Area" localSheetId="10">Готовина!$A$1:$I$86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20" l="1"/>
  <c r="G30" i="20"/>
  <c r="F30" i="20"/>
  <c r="D20" i="31" l="1"/>
  <c r="D10" i="31"/>
  <c r="J23" i="26" l="1"/>
  <c r="G23" i="26"/>
  <c r="D23" i="26"/>
  <c r="H9" i="29" l="1"/>
  <c r="E76" i="14" l="1"/>
  <c r="H23" i="23"/>
  <c r="H17" i="23"/>
  <c r="E9" i="19" l="1"/>
  <c r="E10" i="19"/>
  <c r="E11" i="19"/>
  <c r="E12" i="19"/>
  <c r="E13" i="19"/>
  <c r="E8" i="19"/>
  <c r="F8" i="22" l="1"/>
  <c r="F6" i="22"/>
  <c r="F47" i="28"/>
  <c r="F39" i="28"/>
  <c r="F32" i="28"/>
  <c r="F26" i="28"/>
  <c r="F14" i="28"/>
  <c r="F59" i="28" s="1"/>
  <c r="F9" i="28"/>
  <c r="F23" i="28" s="1"/>
  <c r="G132" i="27"/>
  <c r="G124" i="27"/>
  <c r="G114" i="27"/>
  <c r="G99" i="27"/>
  <c r="G94" i="27"/>
  <c r="G92" i="27"/>
  <c r="G89" i="27"/>
  <c r="G85" i="27"/>
  <c r="G77" i="27" s="1"/>
  <c r="G62" i="27"/>
  <c r="G57" i="27"/>
  <c r="G50" i="27"/>
  <c r="G43" i="27"/>
  <c r="G41" i="27" s="1"/>
  <c r="G28" i="27"/>
  <c r="G18" i="27"/>
  <c r="G11" i="27"/>
  <c r="G42" i="29"/>
  <c r="G49" i="29" s="1"/>
  <c r="G36" i="29"/>
  <c r="G22" i="29"/>
  <c r="G56" i="29" s="1"/>
  <c r="G14" i="29"/>
  <c r="G11" i="29"/>
  <c r="G9" i="29" s="1"/>
  <c r="G54" i="29" s="1"/>
  <c r="F58" i="28" l="1"/>
  <c r="G9" i="27"/>
  <c r="G74" i="27" s="1"/>
  <c r="G111" i="27"/>
  <c r="F61" i="28"/>
  <c r="F65" i="28" s="1"/>
  <c r="F57" i="28"/>
  <c r="F37" i="28"/>
  <c r="G141" i="27"/>
  <c r="G58" i="29"/>
  <c r="G62" i="29" s="1"/>
  <c r="G71" i="29" s="1"/>
  <c r="G34" i="29"/>
  <c r="H24" i="20"/>
  <c r="C20" i="31" l="1"/>
  <c r="C10" i="31"/>
  <c r="E6" i="22" l="1"/>
  <c r="D47" i="28"/>
  <c r="D39" i="28"/>
  <c r="D32" i="28"/>
  <c r="D26" i="28"/>
  <c r="D14" i="28"/>
  <c r="D59" i="28" s="1"/>
  <c r="D9" i="28"/>
  <c r="E47" i="28"/>
  <c r="E39" i="28"/>
  <c r="E32" i="28"/>
  <c r="E37" i="28" s="1"/>
  <c r="E26" i="28"/>
  <c r="E14" i="28"/>
  <c r="E59" i="28" s="1"/>
  <c r="E61" i="28" s="1"/>
  <c r="E65" i="28" s="1"/>
  <c r="E9" i="28"/>
  <c r="E58" i="28" s="1"/>
  <c r="E132" i="27"/>
  <c r="E124" i="27"/>
  <c r="E114" i="27"/>
  <c r="E111" i="27" s="1"/>
  <c r="E99" i="27"/>
  <c r="E94" i="27"/>
  <c r="E89" i="27"/>
  <c r="E77" i="27" s="1"/>
  <c r="E62" i="27"/>
  <c r="E57" i="27"/>
  <c r="E50" i="27"/>
  <c r="E41" i="27" s="1"/>
  <c r="E28" i="27"/>
  <c r="E18" i="27"/>
  <c r="F132" i="27"/>
  <c r="F124" i="27"/>
  <c r="F114" i="27"/>
  <c r="F111" i="27"/>
  <c r="F99" i="27"/>
  <c r="F94" i="27"/>
  <c r="F92" i="27" s="1"/>
  <c r="F89" i="27"/>
  <c r="F85" i="27"/>
  <c r="F77" i="27" s="1"/>
  <c r="F62" i="27"/>
  <c r="F57" i="27"/>
  <c r="F50" i="27"/>
  <c r="F43" i="27"/>
  <c r="F41" i="27" s="1"/>
  <c r="F28" i="27"/>
  <c r="F18" i="27"/>
  <c r="F11" i="27"/>
  <c r="F9" i="27" s="1"/>
  <c r="E25" i="29"/>
  <c r="E22" i="29" s="1"/>
  <c r="E56" i="29" s="1"/>
  <c r="E42" i="29"/>
  <c r="E36" i="29"/>
  <c r="E48" i="29" s="1"/>
  <c r="E14" i="29"/>
  <c r="E11" i="29"/>
  <c r="F42" i="29"/>
  <c r="F49" i="29" s="1"/>
  <c r="F36" i="29"/>
  <c r="F22" i="29"/>
  <c r="F56" i="29" s="1"/>
  <c r="F14" i="29"/>
  <c r="F11" i="29"/>
  <c r="F9" i="29" s="1"/>
  <c r="F74" i="27" l="1"/>
  <c r="D61" i="28"/>
  <c r="D65" i="28" s="1"/>
  <c r="E9" i="29"/>
  <c r="E54" i="29" s="1"/>
  <c r="E56" i="28"/>
  <c r="D57" i="28"/>
  <c r="D23" i="28"/>
  <c r="D58" i="28"/>
  <c r="D37" i="28"/>
  <c r="E24" i="28"/>
  <c r="E92" i="27"/>
  <c r="E9" i="27"/>
  <c r="E74" i="27" s="1"/>
  <c r="E141" i="27"/>
  <c r="F141" i="27"/>
  <c r="E58" i="29"/>
  <c r="E62" i="29" s="1"/>
  <c r="E71" i="29" s="1"/>
  <c r="F54" i="29"/>
  <c r="F58" i="29" s="1"/>
  <c r="F62" i="29" s="1"/>
  <c r="F71" i="29" s="1"/>
  <c r="F34" i="29"/>
  <c r="E34" i="29" l="1"/>
  <c r="I12" i="29"/>
  <c r="I11" i="29"/>
  <c r="H37" i="22" l="1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H65" i="28" l="1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<sst xmlns="http://schemas.openxmlformats.org/spreadsheetml/2006/main" count="1171" uniqueCount="841">
  <si>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</si>
  <si>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</si>
  <si>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</si>
  <si>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</si>
  <si>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</si>
  <si>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</si>
  <si>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</si>
  <si>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</si>
  <si>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</si>
  <si>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</si>
  <si>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</si>
  <si>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</si>
  <si>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</si>
  <si>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</si>
  <si>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</si>
  <si>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</si>
  <si>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</si>
  <si>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</si>
  <si>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</si>
  <si>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</si>
  <si>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</si>
  <si>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</si>
  <si>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</si>
  <si>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</si>
  <si>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</si>
  <si>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</si>
  <si>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</si>
  <si>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</si>
  <si>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</si>
  <si>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</si>
  <si>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</si>
  <si>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</si>
  <si>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</si>
  <si>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</si>
  <si>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</si>
  <si>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</si>
  <si>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</si>
  <si>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</si>
  <si>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</si>
  <si>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</si>
  <si>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</si>
  <si>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</si>
  <si>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</si>
  <si>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</si>
  <si>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</si>
  <si>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</si>
  <si>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</si>
  <si>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</si>
  <si>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</si>
  <si>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</si>
  <si>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</si>
  <si>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</si>
  <si>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</si>
  <si>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</si>
  <si>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</si>
  <si>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</si>
  <si>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</si>
  <si>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</si>
  <si>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</si>
  <si>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</si>
  <si>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</si>
  <si>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</si>
  <si>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</si>
  <si>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</si>
  <si>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</si>
  <si>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</si>
  <si>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</si>
  <si>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</si>
  <si>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</si>
  <si>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</si>
  <si>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</si>
  <si>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</si>
  <si>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</si>
  <si>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</si>
  <si>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</si>
  <si>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</si>
  <si>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</si>
  <si>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</si>
  <si>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</si>
  <si>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</si>
  <si>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</si>
  <si>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</si>
  <si>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</si>
  <si>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</si>
  <si>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</si>
  <si>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</si>
  <si>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</si>
  <si>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</si>
  <si>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</si>
  <si>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</si>
  <si>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</si>
  <si>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</si>
  <si>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</si>
  <si>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</si>
  <si>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</si>
  <si>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</si>
  <si>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</si>
  <si>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</si>
  <si>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</si>
  <si>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</si>
  <si>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</si>
  <si>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</si>
  <si>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</si>
  <si>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</si>
  <si>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</si>
  <si>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</si>
  <si>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</si>
  <si>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</si>
  <si>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</si>
  <si>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</si>
  <si>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</si>
  <si>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</si>
  <si>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</si>
  <si>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</si>
  <si>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</si>
  <si>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</si>
  <si>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</si>
  <si>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</si>
  <si>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</si>
  <si>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</si>
  <si>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</si>
  <si>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</si>
  <si>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</si>
  <si>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</si>
  <si>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</si>
  <si>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</si>
  <si>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</si>
  <si>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</si>
  <si>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</si>
  <si>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</si>
  <si>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</si>
  <si>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</si>
  <si>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</si>
  <si>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</si>
  <si>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</si>
  <si>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</si>
  <si>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</si>
  <si>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</si>
  <si>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</si>
  <si>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</si>
  <si>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</si>
  <si>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</si>
  <si>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</si>
  <si>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</si>
  <si>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</si>
  <si>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</si>
  <si>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</si>
  <si>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</si>
  <si>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</si>
  <si>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</si>
  <si>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</si>
  <si>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</si>
  <si>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</si>
  <si>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</si>
  <si>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</si>
  <si>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</si>
  <si>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</si>
  <si>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</si>
  <si>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</si>
  <si>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</si>
  <si>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</si>
  <si>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</si>
  <si>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</si>
  <si>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</si>
  <si>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</si>
  <si>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</si>
  <si>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</si>
  <si>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</si>
  <si>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</si>
  <si>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</si>
  <si>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</si>
  <si>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</si>
  <si>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</si>
  <si>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</si>
  <si>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</si>
  <si>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</si>
  <si>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</si>
  <si>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</si>
  <si>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</si>
  <si>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</si>
  <si>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</si>
  <si>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</si>
  <si>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</si>
  <si>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</si>
  <si>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</si>
  <si>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</si>
  <si>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</si>
  <si>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</si>
  <si>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</si>
  <si>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</si>
  <si>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</si>
  <si>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</si>
  <si>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</si>
  <si>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</si>
  <si>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</si>
  <si>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</si>
  <si>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</si>
  <si>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</si>
  <si>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</si>
  <si>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</si>
  <si>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</si>
  <si>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</si>
  <si>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</si>
  <si>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</si>
  <si>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</si>
  <si>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</si>
  <si>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</si>
  <si>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</si>
  <si>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</si>
  <si>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</si>
  <si>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</si>
  <si>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</si>
  <si>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</si>
  <si>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</si>
  <si>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</si>
  <si>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</si>
  <si>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</si>
  <si>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</si>
  <si>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</si>
  <si>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</si>
  <si>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</si>
  <si>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</si>
  <si>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</si>
  <si>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</si>
  <si>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</si>
  <si>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</si>
  <si>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</si>
  <si>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</si>
  <si>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</si>
  <si>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</si>
  <si>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</si>
  <si>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</si>
  <si>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</si>
  <si>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</si>
  <si>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</si>
  <si>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</si>
  <si>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</si>
  <si>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</si>
  <si>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</si>
  <si>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</si>
  <si>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</si>
  <si>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</si>
  <si>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</si>
  <si>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</si>
  <si>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</si>
  <si>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</si>
  <si>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</si>
  <si>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</si>
  <si>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</si>
  <si>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</si>
  <si>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</si>
  <si>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</si>
  <si>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</si>
  <si>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</si>
  <si>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</si>
  <si>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</si>
  <si>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</si>
  <si>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</si>
  <si>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</si>
  <si>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</si>
  <si>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</si>
  <si>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</si>
  <si>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</si>
  <si>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</si>
  <si>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</si>
  <si>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</si>
  <si>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</si>
  <si>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</si>
  <si>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</si>
  <si>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</si>
  <si>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30.09.20__.</t>
  </si>
  <si>
    <t>31.12.20__.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</si>
  <si>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</si>
  <si>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</si>
  <si>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</si>
  <si>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</si>
  <si>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</si>
  <si>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</si>
  <si>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</si>
  <si>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</si>
  <si>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</si>
  <si>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</si>
  <si>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</si>
  <si>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</si>
  <si>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</si>
  <si>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</si>
  <si>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</si>
  <si>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</si>
  <si>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</si>
  <si>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</si>
  <si>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</si>
  <si>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</si>
  <si>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</si>
  <si>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</si>
  <si>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</si>
  <si>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</si>
  <si>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</si>
  <si>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</si>
  <si>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</si>
  <si>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</si>
  <si>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</si>
  <si>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</si>
  <si>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</si>
  <si>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</si>
  <si>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</si>
  <si>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</si>
  <si>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</si>
  <si>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</si>
  <si>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</si>
  <si>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</si>
  <si>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</si>
  <si>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</si>
  <si>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</si>
  <si>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</si>
  <si>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</si>
  <si>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</si>
  <si>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</si>
  <si>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</si>
  <si>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</si>
  <si>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</si>
  <si>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</si>
  <si>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</si>
  <si>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</si>
  <si>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</si>
  <si>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</si>
  <si>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</si>
  <si>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</si>
  <si>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</si>
  <si>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</si>
  <si>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</si>
  <si>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</si>
  <si>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</si>
  <si>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</si>
  <si>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</si>
  <si>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</si>
  <si>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</si>
  <si>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</si>
  <si>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</si>
  <si>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</si>
  <si>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</si>
  <si>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</si>
  <si>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</si>
  <si>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</si>
  <si>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</si>
  <si>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</si>
  <si>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</si>
  <si>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</si>
  <si>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</si>
  <si>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</si>
  <si>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</si>
  <si>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</si>
  <si>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</si>
  <si>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</si>
  <si>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</si>
  <si>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</si>
  <si>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</si>
  <si>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</si>
  <si>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</si>
  <si>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</si>
  <si>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</si>
  <si>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</si>
  <si>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</si>
  <si>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</si>
  <si>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</si>
  <si>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</si>
  <si>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</si>
  <si>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</si>
  <si>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</si>
  <si>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</si>
  <si>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</si>
  <si>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</si>
  <si>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</si>
  <si>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</si>
  <si>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</si>
  <si>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</si>
  <si>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</si>
  <si>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</si>
  <si>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</si>
  <si>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</si>
  <si>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</si>
  <si>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</si>
  <si>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</si>
  <si>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</si>
  <si>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</si>
  <si>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</si>
  <si>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</si>
  <si>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</si>
  <si>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</si>
  <si>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</si>
  <si>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</si>
  <si>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</si>
  <si>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</si>
  <si>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</si>
  <si>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</si>
  <si>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</si>
  <si>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</si>
  <si>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</si>
  <si>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</si>
  <si>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</si>
  <si>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</si>
  <si>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</si>
  <si>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</si>
  <si>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</si>
  <si>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</si>
  <si>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</si>
  <si>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</si>
  <si>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</si>
  <si>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</si>
  <si>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</si>
  <si>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</si>
  <si>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</si>
  <si>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</si>
  <si>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</si>
  <si>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</si>
  <si>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</si>
  <si>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</si>
  <si>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</si>
  <si>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</si>
  <si>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</si>
  <si>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</si>
  <si>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</si>
  <si>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</si>
  <si>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</si>
  <si>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</si>
  <si>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</si>
  <si>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</si>
  <si>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</si>
  <si>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</si>
  <si>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</si>
  <si>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</si>
  <si>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</si>
  <si>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</si>
  <si>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</si>
  <si>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</si>
  <si>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</si>
  <si>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</si>
  <si>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</si>
  <si>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</si>
  <si>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</si>
  <si>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</si>
  <si>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</si>
  <si>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</si>
  <si>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</si>
  <si>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</si>
  <si>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</si>
  <si>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</si>
  <si>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</si>
  <si>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</si>
  <si>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</si>
  <si>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</si>
  <si>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</si>
  <si>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</si>
  <si>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</si>
  <si>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</si>
  <si>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</si>
  <si>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</si>
  <si>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</si>
  <si>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</si>
  <si>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</si>
  <si>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</si>
  <si>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</si>
  <si>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</si>
  <si>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</si>
  <si>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</si>
  <si>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</si>
  <si>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</si>
  <si>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</si>
  <si>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</si>
  <si>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</si>
  <si>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</si>
  <si>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</si>
  <si>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</si>
  <si>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</si>
  <si>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</si>
  <si>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</si>
  <si>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</si>
  <si>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</si>
  <si>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</si>
  <si>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</si>
  <si>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</si>
  <si>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</si>
  <si>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</si>
  <si>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</si>
  <si>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</si>
  <si>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</si>
  <si>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</si>
  <si>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</si>
  <si>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</si>
  <si>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</si>
  <si>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</si>
  <si>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</si>
  <si>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</si>
  <si>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</si>
  <si>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</si>
  <si>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</si>
  <si>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</si>
  <si>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</si>
  <si>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</si>
  <si>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</si>
  <si>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</si>
  <si>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</si>
  <si>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</si>
  <si>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</si>
  <si>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</si>
  <si>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</si>
  <si>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</si>
  <si>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</si>
  <si>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</si>
  <si>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</si>
  <si>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</si>
  <si>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</si>
  <si>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</si>
  <si>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</si>
  <si>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</si>
  <si>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</si>
  <si>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</si>
  <si>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</si>
  <si>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</si>
  <si>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</si>
  <si>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</si>
  <si>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</si>
  <si>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</si>
  <si>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</si>
  <si>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</si>
  <si>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</si>
  <si>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</si>
  <si>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</si>
  <si>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</si>
  <si>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</si>
  <si>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</si>
  <si>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</si>
  <si>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</si>
  <si>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</si>
  <si>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</si>
  <si>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</si>
  <si>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</si>
  <si>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</si>
  <si>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</si>
  <si>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</si>
  <si>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</si>
  <si>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</si>
  <si>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</si>
  <si>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</si>
  <si>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</si>
  <si>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</si>
  <si>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</si>
  <si>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</si>
  <si>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</si>
  <si>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</si>
  <si>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</si>
  <si>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</si>
  <si>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</si>
  <si>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</si>
  <si>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</si>
  <si>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</si>
  <si>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</si>
  <si>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</si>
  <si>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</si>
  <si>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</si>
  <si>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</si>
  <si>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</si>
  <si>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</si>
  <si>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</si>
  <si>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</si>
  <si>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</si>
  <si>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</si>
  <si>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</si>
  <si>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</si>
  <si>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</si>
  <si>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</si>
  <si>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</si>
  <si>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</si>
  <si>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</si>
  <si>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</si>
  <si>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</si>
  <si>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</si>
  <si>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</si>
  <si>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</si>
  <si>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</si>
  <si>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</si>
  <si>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</si>
  <si>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</si>
  <si>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</si>
  <si>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</si>
  <si>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</si>
  <si>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</si>
  <si>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</si>
  <si>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</si>
  <si>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</si>
  <si>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</si>
  <si>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</si>
  <si>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</si>
  <si>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</si>
  <si>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</si>
  <si>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</si>
  <si>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</si>
  <si>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</si>
  <si>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</si>
  <si>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</si>
  <si>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</si>
  <si>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</si>
  <si>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</si>
  <si>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</si>
  <si>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</si>
  <si>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</si>
  <si>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</si>
  <si>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</si>
  <si>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</si>
  <si>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</si>
  <si>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</si>
  <si>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</si>
  <si>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</si>
  <si>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</si>
  <si>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</si>
  <si>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</si>
  <si>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</si>
  <si>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</si>
  <si>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</si>
  <si>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</si>
  <si>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</si>
  <si>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</si>
  <si>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</si>
  <si>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</si>
  <si>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</si>
  <si>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</si>
  <si>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</si>
  <si>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</si>
  <si>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</si>
  <si>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</si>
  <si>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</si>
  <si>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</si>
  <si>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</si>
  <si>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</si>
  <si>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</si>
  <si>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</si>
  <si>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</si>
  <si>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</si>
  <si>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</si>
  <si>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</si>
  <si>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</si>
  <si>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</si>
  <si>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</si>
  <si>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</si>
  <si>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</si>
  <si>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</si>
  <si>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</si>
  <si>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</si>
  <si>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</si>
  <si>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</si>
  <si>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</si>
  <si>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</si>
  <si>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</si>
  <si>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</si>
  <si>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</si>
  <si>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</si>
  <si>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</si>
  <si>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</si>
  <si>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</si>
  <si>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</si>
  <si>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</si>
  <si>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</si>
  <si>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</si>
  <si>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</si>
  <si>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</si>
  <si>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</si>
  <si>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</si>
  <si>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</si>
  <si>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</si>
  <si>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</si>
  <si>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</si>
  <si>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</si>
  <si>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</si>
  <si>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</si>
  <si>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</si>
  <si>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на дан 30.09.20__</t>
  </si>
  <si>
    <t>на дан 31.12.20__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</si>
  <si>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</si>
  <si>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</si>
  <si>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</si>
  <si>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</si>
  <si>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</si>
  <si>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</si>
  <si>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</si>
  <si>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</si>
  <si>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</si>
  <si>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</si>
  <si>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</si>
  <si>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</si>
  <si>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</si>
  <si>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</si>
  <si>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</si>
  <si>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</si>
  <si>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</si>
  <si>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</si>
  <si>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</si>
  <si>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</si>
  <si>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</si>
  <si>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</si>
  <si>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</si>
  <si>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</si>
  <si>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</si>
  <si>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</si>
  <si>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</si>
  <si>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</si>
  <si>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</si>
  <si>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</si>
  <si>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</si>
  <si>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</si>
  <si>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</si>
  <si>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</si>
  <si>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</si>
  <si>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</si>
  <si>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</si>
  <si>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</si>
  <si>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</si>
  <si>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</si>
  <si>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</si>
  <si>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</si>
  <si>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</si>
  <si>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</si>
  <si>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</si>
  <si>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</si>
  <si>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</si>
  <si>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Стање на дан 
31.12.2021.
Претходна година</t>
  </si>
  <si>
    <t>Планирано стање 
на дан 31.12.2022. Текућа година</t>
  </si>
  <si>
    <t>Реализација
01.01-31.12.2021.
Претходна година</t>
  </si>
  <si>
    <t>План за                         01.01.- 31.12.2022. Текућа година</t>
  </si>
  <si>
    <t>Реализација 
01.01-31.12.2021.      Претходна година</t>
  </si>
  <si>
    <t>План за
01.01-31.12.2022.             Текућа година</t>
  </si>
  <si>
    <t>План за
01.01-31.12.2021.             Претходна  година</t>
  </si>
  <si>
    <t>31.12.2021. (претходна година)</t>
  </si>
  <si>
    <t>31.03.2022.</t>
  </si>
  <si>
    <t>План 2022** година</t>
  </si>
  <si>
    <t>Реализовано закључно са 31.12.2021*</t>
  </si>
  <si>
    <t>ПОТРАЖИВАЊА за 2022. годииу*</t>
  </si>
  <si>
    <t>на дан 31.03.2022</t>
  </si>
  <si>
    <t>ОБАВЕЗЕ за 2022. годииу*</t>
  </si>
  <si>
    <t>Укупан број спорова у 2022*</t>
  </si>
  <si>
    <t>Некретнина-пословни простор за обављање комуналне делатности</t>
  </si>
  <si>
    <t>2022.</t>
  </si>
  <si>
    <t>LIPAKS LIZING</t>
  </si>
  <si>
    <t>OTP LEASING Srbija</t>
  </si>
  <si>
    <t>INTESA LEASING DOO</t>
  </si>
  <si>
    <t>АИК БАНКА-дозв.минус</t>
  </si>
  <si>
    <t>АИК БАНКА</t>
  </si>
  <si>
    <t>EUR</t>
  </si>
  <si>
    <t>RSD</t>
  </si>
  <si>
    <t>KFW BANKA</t>
  </si>
  <si>
    <t>Autočistilica</t>
  </si>
  <si>
    <t>cisterna</t>
  </si>
  <si>
    <t>traktor</t>
  </si>
  <si>
    <t>teretno vozilo IVECO</t>
  </si>
  <si>
    <t>za likvidnost</t>
  </si>
  <si>
    <t>25.000.000</t>
  </si>
  <si>
    <t>DA</t>
  </si>
  <si>
    <t>05.09.2018</t>
  </si>
  <si>
    <t>5 god.</t>
  </si>
  <si>
    <t>1 god.</t>
  </si>
  <si>
    <t>3 god.</t>
  </si>
  <si>
    <t>12 god</t>
  </si>
  <si>
    <t>3,49%</t>
  </si>
  <si>
    <t>ТЕКУЋИ РАЧУН</t>
  </si>
  <si>
    <t>БАНКА ИНТЕСА</t>
  </si>
  <si>
    <t>НЛБ БАНК</t>
  </si>
  <si>
    <t>AIK.БАНКА</t>
  </si>
  <si>
    <t xml:space="preserve">CREDIT AGRICOLE BANKA </t>
  </si>
  <si>
    <t>HALKBANK</t>
  </si>
  <si>
    <t>VOJV.BANKA-NBG-GROUP</t>
  </si>
  <si>
    <t>KOMERCIJALNA BANKA</t>
  </si>
  <si>
    <t>PRELAZNI RAČUN</t>
  </si>
  <si>
    <t>BLAGAJNA</t>
  </si>
  <si>
    <t>DEVIZNI RAČUN</t>
  </si>
  <si>
    <t>ТЕКУЋИ РАЧУН-ДЕПОЗИТ</t>
  </si>
  <si>
    <t>ДЕПОЗИТ</t>
  </si>
  <si>
    <t>УПРАВА ЗА ТРЕЗОР</t>
  </si>
  <si>
    <t>МИН.ФИН.И ПРИВР.</t>
  </si>
  <si>
    <t>ПРЕЛАЗНИ РАЧ.ДР.БЛАГ.-ПАЗАР</t>
  </si>
  <si>
    <t>ПРИВРЕМ.ИСПЛАТА</t>
  </si>
  <si>
    <t>HALKBANK-bolovanje</t>
  </si>
  <si>
    <t>SOCIETE GENERALE</t>
  </si>
  <si>
    <t>KOMERCIJALNA BANKA-Javni rad.</t>
  </si>
  <si>
    <t>432,298</t>
  </si>
  <si>
    <t>* Добит из претходне године, добит из ранијих година, расподела нераспоређене добити ...</t>
  </si>
  <si>
    <t>142,860</t>
  </si>
  <si>
    <t>59</t>
  </si>
  <si>
    <t>4,589</t>
  </si>
  <si>
    <t>0</t>
  </si>
  <si>
    <t>23,000</t>
  </si>
  <si>
    <t>2,640</t>
  </si>
  <si>
    <t>16,985</t>
  </si>
  <si>
    <t>VOJV.BANKA-OTP-GROUP</t>
  </si>
  <si>
    <t>510</t>
  </si>
  <si>
    <t>БАНКА ИНТЕСА-депозит</t>
  </si>
  <si>
    <t>808</t>
  </si>
  <si>
    <t>59,754</t>
  </si>
  <si>
    <t>52,925</t>
  </si>
  <si>
    <t>200</t>
  </si>
  <si>
    <t>80,000</t>
  </si>
  <si>
    <t>37</t>
  </si>
  <si>
    <t>384,367</t>
  </si>
  <si>
    <t>ЈЛС</t>
  </si>
  <si>
    <t>отказ</t>
  </si>
  <si>
    <t>пензија</t>
  </si>
  <si>
    <t>заснивање радног односа</t>
  </si>
  <si>
    <t>комуналне услуге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</si>
  <si>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</si>
  <si>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07.08.2018.</t>
  </si>
  <si>
    <t>30.10.2019.</t>
  </si>
  <si>
    <t>25.06.2021.</t>
  </si>
  <si>
    <t>8/31/1923</t>
  </si>
  <si>
    <t>8691-4</t>
  </si>
  <si>
    <t>3439-2</t>
  </si>
  <si>
    <t>3/1/-5306</t>
  </si>
  <si>
    <t>Овим износом покрива се губитак из ранијег периода. Није покривен у потпуности и зато нема уплате у буџет.</t>
  </si>
  <si>
    <t>Субвенције за пољопривреднике за закуп тезги</t>
  </si>
  <si>
    <t>640-приход од субвенција</t>
  </si>
  <si>
    <t>за период од 01.01. до 30.16.2022. године*</t>
  </si>
  <si>
    <t>01.01-30.06.2022. године*</t>
  </si>
  <si>
    <t>Проценат реализације (реализација / план 30.06.2022.*)</t>
  </si>
  <si>
    <t>БИЛАНС СТАЊА  на дан 30.06.2022. године*</t>
  </si>
  <si>
    <t>30.06.2022. године*</t>
  </si>
  <si>
    <t>Проценат реализације (реализација / план 30.06.2022*)</t>
  </si>
  <si>
    <t>у периоду од 01.01. до 30.06.2022. године*</t>
  </si>
  <si>
    <t>Проценат реализације (реализација /                   план 30.06.2022*)</t>
  </si>
  <si>
    <t>Реализација за период 01.01 - 30.06.2022. године*</t>
  </si>
  <si>
    <t>01.01  - 30.06.2022. године*</t>
  </si>
  <si>
    <t>Стање кредитне задужености 
на 30. 06. 2022 године* у оригиналној валути</t>
  </si>
  <si>
    <t>Стање кредитне задужености 
на 30. 06. 2022 године* у динарима</t>
  </si>
  <si>
    <t>Стање на дан 31.03.2022. године*</t>
  </si>
  <si>
    <t>Стање на дан 30.06.2022. године**</t>
  </si>
  <si>
    <t>на дан 30.06.2022</t>
  </si>
  <si>
    <t>Распон планираних и исплаћених зарада у периоду 01.01. до 30.06.2022*</t>
  </si>
  <si>
    <t>HALKBANKA</t>
  </si>
  <si>
    <t>ZA finans.obrt.sredstava</t>
  </si>
  <si>
    <t>za investiciono finansiranje</t>
  </si>
  <si>
    <t>30.06.20_</t>
  </si>
  <si>
    <t>-3,462,740</t>
  </si>
  <si>
    <t>3,957,015</t>
  </si>
  <si>
    <t>3,592,696</t>
  </si>
  <si>
    <t>радни спор-накнада за превоз</t>
  </si>
  <si>
    <t>Образац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</si>
</sst>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51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2"/>
      <name val="Arial"/>
      <family val="2"/>
      <charset val="238"/>
    </font>
    <font>
      <sz val="11"/>
      <name val="Arial"/>
      <family val="2"/>
    </font>
    <font>
      <sz val="16"/>
      <color indexed="10"/>
      <name val="Times New Roman"/>
      <family val="1"/>
      <charset val="238"/>
    </font>
    <font>
      <sz val="14"/>
      <color theme="0" tint="-0.34998626667073579"/>
      <name val="Times New Roman"/>
      <family val="1"/>
      <charset val="238"/>
    </font>
    <font>
      <sz val="8"/>
      <name val="Arial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16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8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7" fillId="0" borderId="18" xfId="0" applyFont="1" applyBorder="1"/>
    <xf numFmtId="0" fontId="7" fillId="0" borderId="2" xfId="0" applyFont="1" applyBorder="1"/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3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3" xfId="0" applyFont="1" applyBorder="1"/>
    <xf numFmtId="0" fontId="7" fillId="0" borderId="63" xfId="0" applyFont="1" applyBorder="1" applyAlignment="1">
      <alignment horizontal="right"/>
    </xf>
    <xf numFmtId="0" fontId="27" fillId="0" borderId="65" xfId="0" applyFont="1" applyBorder="1" applyAlignment="1">
      <alignment horizontal="left" vertical="center"/>
    </xf>
    <xf numFmtId="3" fontId="7" fillId="0" borderId="65" xfId="0" applyNumberFormat="1" applyFont="1" applyBorder="1" applyAlignment="1">
      <alignment horizontal="center" vertical="center"/>
    </xf>
    <xf numFmtId="3" fontId="7" fillId="0" borderId="65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5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3" fontId="7" fillId="0" borderId="66" xfId="0" applyNumberFormat="1" applyFont="1" applyBorder="1" applyAlignment="1">
      <alignment horizontal="center" vertical="center"/>
    </xf>
    <xf numFmtId="0" fontId="7" fillId="0" borderId="63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4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3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4" xfId="0" applyNumberFormat="1" applyFont="1" applyBorder="1" applyAlignment="1">
      <alignment horizontal="center" vertical="center"/>
    </xf>
    <xf numFmtId="0" fontId="11" fillId="6" borderId="74" xfId="0" applyFont="1" applyFill="1" applyBorder="1" applyAlignment="1">
      <alignment horizontal="center" vertical="center" wrapText="1"/>
    </xf>
    <xf numFmtId="49" fontId="11" fillId="0" borderId="76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4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7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7" xfId="0" applyFont="1" applyBorder="1"/>
    <xf numFmtId="0" fontId="7" fillId="0" borderId="78" xfId="0" applyFont="1" applyBorder="1"/>
    <xf numFmtId="0" fontId="7" fillId="0" borderId="81" xfId="0" applyFont="1" applyBorder="1"/>
    <xf numFmtId="0" fontId="7" fillId="0" borderId="51" xfId="0" applyFont="1" applyBorder="1"/>
    <xf numFmtId="0" fontId="7" fillId="0" borderId="71" xfId="0" applyFont="1" applyBorder="1"/>
    <xf numFmtId="0" fontId="20" fillId="0" borderId="0" xfId="0" applyFont="1" applyBorder="1"/>
    <xf numFmtId="0" fontId="6" fillId="0" borderId="63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5" xfId="0" applyFont="1" applyBorder="1" applyAlignment="1">
      <alignment horizontal="right" vertical="center"/>
    </xf>
    <xf numFmtId="0" fontId="7" fillId="0" borderId="73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8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0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33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5" xfId="0" applyFont="1" applyFill="1" applyBorder="1" applyAlignment="1">
      <alignment vertical="center" wrapText="1"/>
    </xf>
    <xf numFmtId="0" fontId="33" fillId="5" borderId="86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4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0" fontId="15" fillId="5" borderId="83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4" xfId="0" applyFont="1" applyBorder="1" applyAlignment="1">
      <alignment horizontal="left" vertical="center"/>
    </xf>
    <xf numFmtId="0" fontId="11" fillId="0" borderId="74" xfId="0" applyFont="1" applyBorder="1" applyAlignment="1">
      <alignment horizontal="left" vertical="center"/>
    </xf>
    <xf numFmtId="0" fontId="11" fillId="6" borderId="74" xfId="0" applyFont="1" applyFill="1" applyBorder="1" applyAlignment="1">
      <alignment horizontal="left" vertical="center"/>
    </xf>
    <xf numFmtId="0" fontId="11" fillId="0" borderId="74" xfId="0" applyFont="1" applyBorder="1" applyAlignment="1">
      <alignment horizontal="left" vertical="center" wrapText="1"/>
    </xf>
    <xf numFmtId="0" fontId="11" fillId="0" borderId="76" xfId="0" applyFont="1" applyBorder="1" applyAlignment="1">
      <alignment horizontal="left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6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6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59" xfId="0" applyFont="1" applyFill="1" applyBorder="1" applyAlignment="1">
      <alignment horizontal="center" vertical="center" wrapText="1"/>
    </xf>
    <xf numFmtId="0" fontId="6" fillId="5" borderId="61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/>
    </xf>
    <xf numFmtId="0" fontId="7" fillId="5" borderId="80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2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3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4" xfId="0" applyNumberFormat="1" applyFont="1" applyBorder="1" applyAlignment="1">
      <alignment horizontal="center"/>
    </xf>
    <xf numFmtId="3" fontId="11" fillId="0" borderId="72" xfId="0" applyNumberFormat="1" applyFont="1" applyBorder="1" applyAlignment="1">
      <alignment horizontal="center"/>
    </xf>
    <xf numFmtId="3" fontId="11" fillId="0" borderId="70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3" xfId="0" applyNumberFormat="1" applyFont="1" applyFill="1" applyBorder="1" applyAlignment="1">
      <alignment horizontal="center" vertical="center"/>
    </xf>
    <xf numFmtId="3" fontId="5" fillId="5" borderId="75" xfId="0" applyNumberFormat="1" applyFont="1" applyFill="1" applyBorder="1" applyAlignment="1">
      <alignment horizontal="center" vertical="center"/>
    </xf>
    <xf numFmtId="3" fontId="5" fillId="5" borderId="58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5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3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3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8" xfId="0" applyFont="1" applyBorder="1" applyAlignment="1">
      <alignment horizontal="center" vertical="center"/>
    </xf>
    <xf numFmtId="0" fontId="19" fillId="4" borderId="60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95" xfId="0" applyNumberFormat="1" applyFont="1" applyFill="1" applyBorder="1" applyAlignment="1" applyProtection="1">
      <alignment horizontal="center" vertical="center" wrapText="1"/>
    </xf>
    <xf numFmtId="0" fontId="36" fillId="8" borderId="96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99" xfId="0" applyNumberFormat="1" applyFont="1" applyFill="1" applyBorder="1" applyAlignment="1" applyProtection="1">
      <alignment horizontal="center" vertical="center"/>
    </xf>
    <xf numFmtId="4" fontId="38" fillId="9" borderId="100" xfId="0" applyNumberFormat="1" applyFont="1" applyFill="1" applyBorder="1" applyAlignment="1" applyProtection="1">
      <alignment horizontal="center" vertical="center"/>
    </xf>
    <xf numFmtId="4" fontId="38" fillId="5" borderId="99" xfId="0" applyNumberFormat="1" applyFont="1" applyFill="1" applyBorder="1" applyAlignment="1" applyProtection="1">
      <alignment horizontal="center" vertical="center"/>
    </xf>
    <xf numFmtId="4" fontId="38" fillId="5" borderId="100" xfId="0" applyNumberFormat="1" applyFont="1" applyFill="1" applyBorder="1" applyAlignment="1" applyProtection="1">
      <alignment horizontal="center" vertical="center"/>
    </xf>
    <xf numFmtId="4" fontId="38" fillId="5" borderId="105" xfId="0" applyNumberFormat="1" applyFont="1" applyFill="1" applyBorder="1" applyAlignment="1" applyProtection="1">
      <alignment horizontal="center" vertical="center"/>
    </xf>
    <xf numFmtId="4" fontId="38" fillId="8" borderId="95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95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3" xfId="0" applyFont="1" applyBorder="1"/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06" xfId="0" applyNumberFormat="1" applyFont="1" applyFill="1" applyBorder="1" applyAlignment="1" applyProtection="1"/>
    <xf numFmtId="0" fontId="38" fillId="5" borderId="106" xfId="0" applyNumberFormat="1" applyFont="1" applyFill="1" applyBorder="1" applyAlignment="1" applyProtection="1"/>
    <xf numFmtId="4" fontId="38" fillId="8" borderId="96" xfId="0" applyNumberFormat="1" applyFont="1" applyFill="1" applyBorder="1" applyAlignment="1" applyProtection="1"/>
    <xf numFmtId="0" fontId="19" fillId="0" borderId="0" xfId="0" applyFont="1"/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1" xfId="0" applyFont="1" applyFill="1" applyBorder="1" applyAlignment="1">
      <alignment horizontal="center" vertical="center" wrapText="1"/>
    </xf>
    <xf numFmtId="3" fontId="26" fillId="0" borderId="6" xfId="0" applyNumberFormat="1" applyFont="1" applyBorder="1" applyAlignment="1">
      <alignment vertical="center"/>
    </xf>
    <xf numFmtId="3" fontId="26" fillId="4" borderId="6" xfId="0" applyNumberFormat="1" applyFont="1" applyFill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3" fontId="26" fillId="4" borderId="1" xfId="0" applyNumberFormat="1" applyFont="1" applyFill="1" applyBorder="1" applyAlignment="1">
      <alignment horizontal="center" vertical="center" wrapText="1"/>
    </xf>
    <xf numFmtId="3" fontId="41" fillId="0" borderId="112" xfId="0" applyNumberFormat="1" applyFont="1" applyBorder="1" applyAlignment="1">
      <alignment horizontal="center" vertical="center" wrapText="1"/>
    </xf>
    <xf numFmtId="3" fontId="41" fillId="0" borderId="113" xfId="0" applyNumberFormat="1" applyFont="1" applyBorder="1" applyAlignment="1">
      <alignment horizontal="center" vertical="center" wrapText="1"/>
    </xf>
    <xf numFmtId="3" fontId="41" fillId="0" borderId="22" xfId="1" applyNumberFormat="1" applyFont="1" applyBorder="1" applyAlignment="1">
      <alignment horizontal="center" vertical="center"/>
    </xf>
    <xf numFmtId="3" fontId="41" fillId="4" borderId="113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2" fillId="2" borderId="1" xfId="1" applyFont="1" applyFill="1" applyBorder="1" applyAlignment="1" applyProtection="1">
      <alignment horizontal="left" vertical="center" wrapText="1"/>
      <protection locked="0"/>
    </xf>
    <xf numFmtId="49" fontId="42" fillId="2" borderId="1" xfId="1" applyNumberFormat="1" applyFont="1" applyFill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3" fontId="7" fillId="0" borderId="27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7" fillId="5" borderId="56" xfId="0" applyNumberFormat="1" applyFont="1" applyFill="1" applyBorder="1"/>
    <xf numFmtId="9" fontId="7" fillId="0" borderId="1" xfId="0" applyNumberFormat="1" applyFont="1" applyBorder="1"/>
    <xf numFmtId="3" fontId="7" fillId="0" borderId="6" xfId="0" applyNumberFormat="1" applyFont="1" applyBorder="1"/>
    <xf numFmtId="0" fontId="12" fillId="0" borderId="114" xfId="0" applyFont="1" applyBorder="1"/>
    <xf numFmtId="3" fontId="12" fillId="0" borderId="115" xfId="0" applyNumberFormat="1" applyFont="1" applyBorder="1" applyAlignment="1">
      <alignment horizontal="right"/>
    </xf>
    <xf numFmtId="3" fontId="12" fillId="0" borderId="114" xfId="0" applyNumberFormat="1" applyFont="1" applyBorder="1" applyAlignment="1">
      <alignment horizontal="right"/>
    </xf>
    <xf numFmtId="3" fontId="12" fillId="0" borderId="114" xfId="0" applyNumberFormat="1" applyFont="1" applyBorder="1"/>
    <xf numFmtId="0" fontId="43" fillId="0" borderId="114" xfId="0" applyFont="1" applyBorder="1" applyAlignment="1">
      <alignment horizontal="right"/>
    </xf>
    <xf numFmtId="0" fontId="12" fillId="0" borderId="115" xfId="0" applyFont="1" applyBorder="1"/>
    <xf numFmtId="0" fontId="12" fillId="10" borderId="116" xfId="0" applyFont="1" applyFill="1" applyBorder="1"/>
    <xf numFmtId="3" fontId="12" fillId="0" borderId="117" xfId="0" applyNumberFormat="1" applyFont="1" applyBorder="1"/>
    <xf numFmtId="3" fontId="20" fillId="11" borderId="1" xfId="0" applyNumberFormat="1" applyFont="1" applyFill="1" applyBorder="1"/>
    <xf numFmtId="49" fontId="12" fillId="5" borderId="3" xfId="0" applyNumberFormat="1" applyFont="1" applyFill="1" applyBorder="1" applyAlignment="1">
      <alignment horizontal="right" vertical="center"/>
    </xf>
    <xf numFmtId="0" fontId="44" fillId="0" borderId="0" xfId="0" applyFont="1"/>
    <xf numFmtId="3" fontId="12" fillId="0" borderId="1" xfId="0" applyNumberFormat="1" applyFont="1" applyBorder="1"/>
    <xf numFmtId="49" fontId="12" fillId="0" borderId="24" xfId="0" applyNumberFormat="1" applyFont="1" applyBorder="1" applyAlignment="1">
      <alignment horizontal="right" vertical="center"/>
    </xf>
    <xf numFmtId="49" fontId="12" fillId="0" borderId="33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right" vertical="center"/>
    </xf>
    <xf numFmtId="3" fontId="11" fillId="0" borderId="0" xfId="0" applyNumberFormat="1" applyFont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3" fontId="46" fillId="0" borderId="35" xfId="0" applyNumberFormat="1" applyFont="1" applyFill="1" applyBorder="1" applyAlignment="1">
      <alignment horizontal="center" vertical="center"/>
    </xf>
    <xf numFmtId="3" fontId="46" fillId="0" borderId="111" xfId="0" applyNumberFormat="1" applyFont="1" applyFill="1" applyBorder="1" applyAlignment="1">
      <alignment horizontal="center" vertical="center"/>
    </xf>
    <xf numFmtId="3" fontId="46" fillId="0" borderId="62" xfId="0" applyNumberFormat="1" applyFont="1" applyFill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3" fontId="7" fillId="0" borderId="71" xfId="0" applyNumberFormat="1" applyFont="1" applyBorder="1"/>
    <xf numFmtId="0" fontId="7" fillId="0" borderId="33" xfId="0" applyFont="1" applyBorder="1"/>
    <xf numFmtId="3" fontId="7" fillId="0" borderId="22" xfId="0" applyNumberFormat="1" applyFont="1" applyBorder="1"/>
    <xf numFmtId="0" fontId="6" fillId="0" borderId="1" xfId="0" applyFont="1" applyBorder="1"/>
    <xf numFmtId="3" fontId="7" fillId="0" borderId="82" xfId="0" applyNumberFormat="1" applyFont="1" applyBorder="1"/>
    <xf numFmtId="0" fontId="7" fillId="0" borderId="22" xfId="0" applyFont="1" applyBorder="1"/>
    <xf numFmtId="3" fontId="7" fillId="0" borderId="28" xfId="0" applyNumberFormat="1" applyFont="1" applyBorder="1"/>
    <xf numFmtId="3" fontId="7" fillId="0" borderId="10" xfId="0" applyNumberFormat="1" applyFont="1" applyBorder="1"/>
    <xf numFmtId="3" fontId="1" fillId="5" borderId="61" xfId="0" applyNumberFormat="1" applyFont="1" applyFill="1" applyBorder="1"/>
    <xf numFmtId="3" fontId="1" fillId="5" borderId="35" xfId="0" applyNumberFormat="1" applyFont="1" applyFill="1" applyBorder="1"/>
    <xf numFmtId="0" fontId="7" fillId="0" borderId="24" xfId="0" applyFont="1" applyBorder="1"/>
    <xf numFmtId="3" fontId="7" fillId="5" borderId="0" xfId="0" applyNumberFormat="1" applyFont="1" applyFill="1" applyBorder="1"/>
    <xf numFmtId="3" fontId="1" fillId="0" borderId="35" xfId="0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49" fontId="12" fillId="4" borderId="118" xfId="0" applyNumberFormat="1" applyFont="1" applyFill="1" applyBorder="1" applyAlignment="1">
      <alignment horizontal="center" vertical="center"/>
    </xf>
    <xf numFmtId="0" fontId="12" fillId="0" borderId="120" xfId="0" applyFont="1" applyBorder="1"/>
    <xf numFmtId="0" fontId="11" fillId="0" borderId="55" xfId="0" applyFont="1" applyBorder="1"/>
    <xf numFmtId="3" fontId="12" fillId="4" borderId="0" xfId="0" applyNumberFormat="1" applyFont="1" applyFill="1" applyBorder="1"/>
    <xf numFmtId="0" fontId="12" fillId="0" borderId="55" xfId="0" applyFont="1" applyBorder="1"/>
    <xf numFmtId="49" fontId="12" fillId="4" borderId="76" xfId="0" applyNumberFormat="1" applyFont="1" applyFill="1" applyBorder="1" applyAlignment="1">
      <alignment horizontal="center" vertical="center"/>
    </xf>
    <xf numFmtId="0" fontId="12" fillId="0" borderId="117" xfId="0" applyFont="1" applyBorder="1"/>
    <xf numFmtId="49" fontId="12" fillId="0" borderId="118" xfId="0" applyNumberFormat="1" applyFont="1" applyBorder="1" applyAlignment="1">
      <alignment horizontal="right" vertical="center"/>
    </xf>
    <xf numFmtId="0" fontId="12" fillId="0" borderId="121" xfId="0" applyFont="1" applyBorder="1"/>
    <xf numFmtId="0" fontId="12" fillId="0" borderId="122" xfId="0" applyFont="1" applyBorder="1"/>
    <xf numFmtId="3" fontId="12" fillId="4" borderId="67" xfId="0" applyNumberFormat="1" applyFont="1" applyFill="1" applyBorder="1"/>
    <xf numFmtId="49" fontId="12" fillId="5" borderId="1" xfId="0" applyNumberFormat="1" applyFont="1" applyFill="1" applyBorder="1" applyAlignment="1">
      <alignment horizontal="right" vertical="center"/>
    </xf>
    <xf numFmtId="3" fontId="12" fillId="4" borderId="1" xfId="0" applyNumberFormat="1" applyFont="1" applyFill="1" applyBorder="1"/>
    <xf numFmtId="49" fontId="12" fillId="4" borderId="1" xfId="0" applyNumberFormat="1" applyFont="1" applyFill="1" applyBorder="1" applyAlignment="1">
      <alignment horizontal="right" vertical="center"/>
    </xf>
    <xf numFmtId="0" fontId="12" fillId="0" borderId="123" xfId="0" applyFont="1" applyBorder="1"/>
    <xf numFmtId="3" fontId="12" fillId="0" borderId="124" xfId="0" applyNumberFormat="1" applyFont="1" applyBorder="1"/>
    <xf numFmtId="0" fontId="11" fillId="0" borderId="51" xfId="0" applyFont="1" applyBorder="1"/>
    <xf numFmtId="49" fontId="12" fillId="0" borderId="118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125" xfId="0" applyFont="1" applyBorder="1"/>
    <xf numFmtId="3" fontId="41" fillId="0" borderId="11" xfId="0" applyNumberFormat="1" applyFont="1" applyBorder="1" applyAlignment="1">
      <alignment horizontal="center" vertical="center"/>
    </xf>
    <xf numFmtId="3" fontId="41" fillId="0" borderId="1" xfId="0" applyNumberFormat="1" applyFont="1" applyBorder="1" applyAlignment="1">
      <alignment horizontal="center" vertical="center"/>
    </xf>
    <xf numFmtId="3" fontId="41" fillId="0" borderId="6" xfId="0" applyNumberFormat="1" applyFont="1" applyBorder="1" applyAlignment="1">
      <alignment horizontal="center" vertical="center"/>
    </xf>
    <xf numFmtId="3" fontId="41" fillId="0" borderId="4" xfId="0" applyNumberFormat="1" applyFont="1" applyBorder="1" applyAlignment="1">
      <alignment horizontal="center" vertical="center"/>
    </xf>
    <xf numFmtId="3" fontId="41" fillId="0" borderId="5" xfId="0" applyNumberFormat="1" applyFont="1" applyBorder="1" applyAlignment="1">
      <alignment horizontal="center" vertical="center"/>
    </xf>
    <xf numFmtId="9" fontId="41" fillId="0" borderId="70" xfId="0" applyNumberFormat="1" applyFont="1" applyBorder="1" applyAlignment="1">
      <alignment horizontal="center" vertical="center"/>
    </xf>
    <xf numFmtId="3" fontId="41" fillId="5" borderId="6" xfId="0" applyNumberFormat="1" applyFont="1" applyFill="1" applyBorder="1" applyAlignment="1">
      <alignment horizontal="center" vertical="center"/>
    </xf>
    <xf numFmtId="9" fontId="41" fillId="5" borderId="70" xfId="0" applyNumberFormat="1" applyFont="1" applyFill="1" applyBorder="1" applyAlignment="1">
      <alignment horizontal="center" vertical="center"/>
    </xf>
    <xf numFmtId="9" fontId="41" fillId="0" borderId="68" xfId="0" applyNumberFormat="1" applyFont="1" applyBorder="1" applyAlignment="1">
      <alignment horizontal="center" vertical="center"/>
    </xf>
    <xf numFmtId="3" fontId="49" fillId="0" borderId="6" xfId="0" applyNumberFormat="1" applyFont="1" applyBorder="1" applyAlignment="1">
      <alignment horizontal="center" vertical="center"/>
    </xf>
    <xf numFmtId="3" fontId="41" fillId="5" borderId="1" xfId="0" applyNumberFormat="1" applyFont="1" applyFill="1" applyBorder="1" applyAlignment="1">
      <alignment horizontal="center" vertical="center" wrapText="1"/>
    </xf>
    <xf numFmtId="3" fontId="41" fillId="0" borderId="10" xfId="0" applyNumberFormat="1" applyFont="1" applyBorder="1" applyAlignment="1">
      <alignment horizontal="center" vertical="center"/>
    </xf>
    <xf numFmtId="3" fontId="41" fillId="7" borderId="6" xfId="0" applyNumberFormat="1" applyFont="1" applyFill="1" applyBorder="1" applyAlignment="1">
      <alignment horizontal="center" vertical="center" wrapText="1"/>
    </xf>
    <xf numFmtId="3" fontId="41" fillId="0" borderId="27" xfId="0" applyNumberFormat="1" applyFont="1" applyBorder="1" applyAlignment="1">
      <alignment horizontal="center" vertical="center"/>
    </xf>
    <xf numFmtId="3" fontId="41" fillId="7" borderId="1" xfId="0" applyNumberFormat="1" applyFont="1" applyFill="1" applyBorder="1" applyAlignment="1">
      <alignment horizontal="center" vertical="center" wrapText="1"/>
    </xf>
    <xf numFmtId="3" fontId="41" fillId="5" borderId="1" xfId="0" applyNumberFormat="1" applyFont="1" applyFill="1" applyBorder="1"/>
    <xf numFmtId="3" fontId="41" fillId="0" borderId="1" xfId="0" applyNumberFormat="1" applyFont="1" applyBorder="1"/>
    <xf numFmtId="9" fontId="41" fillId="0" borderId="47" xfId="0" applyNumberFormat="1" applyFont="1" applyBorder="1" applyAlignment="1">
      <alignment horizontal="center" vertical="center"/>
    </xf>
    <xf numFmtId="3" fontId="41" fillId="5" borderId="6" xfId="0" applyNumberFormat="1" applyFont="1" applyFill="1" applyBorder="1" applyAlignment="1">
      <alignment horizontal="center" vertical="center" wrapText="1"/>
    </xf>
    <xf numFmtId="9" fontId="41" fillId="4" borderId="70" xfId="0" applyNumberFormat="1" applyFont="1" applyFill="1" applyBorder="1" applyAlignment="1">
      <alignment horizontal="center" vertical="center"/>
    </xf>
    <xf numFmtId="3" fontId="41" fillId="0" borderId="28" xfId="0" applyNumberFormat="1" applyFont="1" applyBorder="1" applyAlignment="1">
      <alignment horizontal="center" vertical="center"/>
    </xf>
    <xf numFmtId="3" fontId="41" fillId="5" borderId="28" xfId="0" applyNumberFormat="1" applyFont="1" applyFill="1" applyBorder="1" applyAlignment="1">
      <alignment horizontal="center" vertical="center" wrapText="1"/>
    </xf>
    <xf numFmtId="3" fontId="41" fillId="7" borderId="28" xfId="0" applyNumberFormat="1" applyFont="1" applyFill="1" applyBorder="1" applyAlignment="1">
      <alignment horizontal="center" vertical="center" wrapText="1"/>
    </xf>
    <xf numFmtId="3" fontId="41" fillId="5" borderId="28" xfId="0" applyNumberFormat="1" applyFont="1" applyFill="1" applyBorder="1"/>
    <xf numFmtId="3" fontId="41" fillId="0" borderId="17" xfId="0" applyNumberFormat="1" applyFont="1" applyBorder="1" applyAlignment="1">
      <alignment horizontal="center" vertical="center"/>
    </xf>
    <xf numFmtId="3" fontId="41" fillId="7" borderId="19" xfId="0" applyNumberFormat="1" applyFont="1" applyFill="1" applyBorder="1" applyAlignment="1">
      <alignment horizontal="center" vertical="center" wrapText="1"/>
    </xf>
    <xf numFmtId="3" fontId="41" fillId="5" borderId="2" xfId="0" applyNumberFormat="1" applyFont="1" applyFill="1" applyBorder="1" applyAlignment="1">
      <alignment horizontal="center" vertical="center" wrapText="1"/>
    </xf>
    <xf numFmtId="3" fontId="41" fillId="0" borderId="2" xfId="0" applyNumberFormat="1" applyFont="1" applyBorder="1" applyAlignment="1">
      <alignment horizontal="center" vertical="center"/>
    </xf>
    <xf numFmtId="3" fontId="41" fillId="0" borderId="14" xfId="0" applyNumberFormat="1" applyFont="1" applyBorder="1" applyAlignment="1">
      <alignment horizontal="center" vertical="center"/>
    </xf>
    <xf numFmtId="3" fontId="41" fillId="0" borderId="12" xfId="0" applyNumberFormat="1" applyFont="1" applyBorder="1" applyAlignment="1">
      <alignment horizontal="center" vertical="center"/>
    </xf>
    <xf numFmtId="3" fontId="41" fillId="7" borderId="2" xfId="0" applyNumberFormat="1" applyFont="1" applyFill="1" applyBorder="1" applyAlignment="1">
      <alignment horizontal="center" vertical="center" wrapText="1"/>
    </xf>
    <xf numFmtId="3" fontId="41" fillId="5" borderId="2" xfId="0" applyNumberFormat="1" applyFont="1" applyFill="1" applyBorder="1"/>
    <xf numFmtId="3" fontId="41" fillId="0" borderId="2" xfId="0" applyNumberFormat="1" applyFont="1" applyBorder="1"/>
    <xf numFmtId="0" fontId="11" fillId="2" borderId="44" xfId="1" applyFont="1" applyFill="1" applyBorder="1" applyAlignment="1">
      <alignment horizontal="left" vertical="center" wrapText="1"/>
    </xf>
    <xf numFmtId="3" fontId="41" fillId="0" borderId="126" xfId="0" applyNumberFormat="1" applyFont="1" applyBorder="1" applyAlignment="1">
      <alignment horizontal="center" vertical="center" wrapText="1"/>
    </xf>
    <xf numFmtId="3" fontId="41" fillId="0" borderId="1" xfId="0" applyNumberFormat="1" applyFont="1" applyFill="1" applyBorder="1" applyAlignment="1">
      <alignment horizontal="center" vertical="center" wrapText="1"/>
    </xf>
    <xf numFmtId="3" fontId="41" fillId="0" borderId="59" xfId="1" applyNumberFormat="1" applyFont="1" applyBorder="1" applyAlignment="1">
      <alignment horizontal="center" vertical="center"/>
    </xf>
    <xf numFmtId="3" fontId="41" fillId="0" borderId="17" xfId="1" applyNumberFormat="1" applyFont="1" applyBorder="1" applyAlignment="1">
      <alignment horizontal="center" vertical="center"/>
    </xf>
    <xf numFmtId="3" fontId="41" fillId="0" borderId="28" xfId="1" applyNumberFormat="1" applyFont="1" applyBorder="1" applyAlignment="1">
      <alignment horizontal="center" vertical="center"/>
    </xf>
    <xf numFmtId="3" fontId="41" fillId="0" borderId="2" xfId="1" applyNumberFormat="1" applyFont="1" applyBorder="1" applyAlignment="1">
      <alignment horizontal="center" vertical="center"/>
    </xf>
    <xf numFmtId="3" fontId="41" fillId="0" borderId="72" xfId="1" applyNumberFormat="1" applyFont="1" applyBorder="1" applyAlignment="1">
      <alignment horizontal="center" vertical="center"/>
    </xf>
    <xf numFmtId="3" fontId="41" fillId="0" borderId="127" xfId="1" applyNumberFormat="1" applyFont="1" applyBorder="1" applyAlignment="1">
      <alignment horizontal="center" vertical="center"/>
    </xf>
    <xf numFmtId="3" fontId="41" fillId="0" borderId="14" xfId="1" applyNumberFormat="1" applyFont="1" applyBorder="1" applyAlignment="1">
      <alignment horizontal="center" vertical="center"/>
    </xf>
    <xf numFmtId="3" fontId="41" fillId="4" borderId="28" xfId="1" applyNumberFormat="1" applyFont="1" applyFill="1" applyBorder="1" applyAlignment="1">
      <alignment horizontal="center" vertical="center"/>
    </xf>
    <xf numFmtId="3" fontId="41" fillId="4" borderId="3" xfId="1" applyNumberFormat="1" applyFont="1" applyFill="1" applyBorder="1" applyAlignment="1">
      <alignment horizontal="center" vertical="center"/>
    </xf>
    <xf numFmtId="3" fontId="41" fillId="0" borderId="19" xfId="0" applyNumberFormat="1" applyFont="1" applyBorder="1" applyAlignment="1">
      <alignment horizontal="center" vertical="center" wrapText="1"/>
    </xf>
    <xf numFmtId="9" fontId="41" fillId="0" borderId="47" xfId="0" applyNumberFormat="1" applyFont="1" applyBorder="1" applyAlignment="1">
      <alignment horizontal="center" vertical="center" wrapText="1"/>
    </xf>
    <xf numFmtId="3" fontId="41" fillId="0" borderId="6" xfId="0" applyNumberFormat="1" applyFont="1" applyBorder="1" applyAlignment="1">
      <alignment horizontal="center" vertical="center" wrapText="1"/>
    </xf>
    <xf numFmtId="9" fontId="41" fillId="0" borderId="70" xfId="0" applyNumberFormat="1" applyFont="1" applyBorder="1" applyAlignment="1">
      <alignment horizontal="center" vertical="center" wrapText="1"/>
    </xf>
    <xf numFmtId="3" fontId="41" fillId="0" borderId="15" xfId="0" applyNumberFormat="1" applyFont="1" applyBorder="1" applyAlignment="1">
      <alignment horizontal="center" vertical="center" wrapText="1"/>
    </xf>
    <xf numFmtId="9" fontId="41" fillId="0" borderId="82" xfId="0" applyNumberFormat="1" applyFont="1" applyBorder="1" applyAlignment="1">
      <alignment horizontal="center" vertical="center" wrapText="1"/>
    </xf>
    <xf numFmtId="3" fontId="41" fillId="0" borderId="4" xfId="0" applyNumberFormat="1" applyFont="1" applyBorder="1" applyAlignment="1">
      <alignment horizontal="center" vertical="center" wrapText="1"/>
    </xf>
    <xf numFmtId="9" fontId="41" fillId="0" borderId="5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16" fillId="0" borderId="0" xfId="0" applyNumberFormat="1" applyFont="1" applyBorder="1" applyAlignment="1">
      <alignment horizontal="center" wrapText="1"/>
    </xf>
    <xf numFmtId="3" fontId="6" fillId="5" borderId="64" xfId="0" applyNumberFormat="1" applyFont="1" applyFill="1" applyBorder="1" applyAlignment="1">
      <alignment horizontal="center" vertical="center" wrapText="1"/>
    </xf>
    <xf numFmtId="3" fontId="7" fillId="0" borderId="118" xfId="0" applyNumberFormat="1" applyFont="1" applyBorder="1" applyAlignment="1">
      <alignment horizontal="center" vertical="center"/>
    </xf>
    <xf numFmtId="3" fontId="7" fillId="0" borderId="17" xfId="0" applyNumberFormat="1" applyFont="1" applyBorder="1" applyAlignment="1">
      <alignment horizontal="center" vertical="center"/>
    </xf>
    <xf numFmtId="3" fontId="7" fillId="0" borderId="49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12" fillId="0" borderId="128" xfId="0" applyFont="1" applyBorder="1"/>
    <xf numFmtId="0" fontId="12" fillId="10" borderId="129" xfId="0" applyFont="1" applyFill="1" applyBorder="1"/>
    <xf numFmtId="3" fontId="12" fillId="5" borderId="1" xfId="0" applyNumberFormat="1" applyFont="1" applyFill="1" applyBorder="1"/>
    <xf numFmtId="3" fontId="48" fillId="4" borderId="1" xfId="0" applyNumberFormat="1" applyFont="1" applyFill="1" applyBorder="1"/>
    <xf numFmtId="3" fontId="50" fillId="0" borderId="26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right"/>
    </xf>
    <xf numFmtId="3" fontId="16" fillId="0" borderId="0" xfId="0" applyNumberFormat="1" applyFont="1" applyBorder="1"/>
    <xf numFmtId="3" fontId="16" fillId="0" borderId="0" xfId="0" applyNumberFormat="1" applyFont="1" applyAlignment="1">
      <alignment horizontal="right"/>
    </xf>
    <xf numFmtId="3" fontId="6" fillId="5" borderId="35" xfId="0" applyNumberFormat="1" applyFont="1" applyFill="1" applyBorder="1" applyAlignment="1">
      <alignment horizontal="center" vertical="center"/>
    </xf>
    <xf numFmtId="3" fontId="16" fillId="0" borderId="0" xfId="0" applyNumberFormat="1" applyFont="1"/>
    <xf numFmtId="3" fontId="6" fillId="5" borderId="35" xfId="0" applyNumberFormat="1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 wrapText="1"/>
    </xf>
    <xf numFmtId="3" fontId="47" fillId="0" borderId="36" xfId="0" applyNumberFormat="1" applyFont="1" applyBorder="1" applyAlignment="1">
      <alignment horizontal="center" vertical="center"/>
    </xf>
    <xf numFmtId="3" fontId="47" fillId="0" borderId="26" xfId="0" applyNumberFormat="1" applyFont="1" applyBorder="1" applyAlignment="1">
      <alignment horizontal="center" vertical="center"/>
    </xf>
    <xf numFmtId="3" fontId="16" fillId="0" borderId="26" xfId="0" applyNumberFormat="1" applyFont="1" applyBorder="1" applyAlignment="1">
      <alignment horizontal="center" vertical="center"/>
    </xf>
    <xf numFmtId="3" fontId="16" fillId="0" borderId="6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3" fillId="5" borderId="24" xfId="0" applyFont="1" applyFill="1" applyBorder="1" applyAlignment="1">
      <alignment horizontal="center"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41" fillId="4" borderId="38" xfId="0" applyNumberFormat="1" applyFont="1" applyFill="1" applyBorder="1" applyAlignment="1">
      <alignment horizontal="center" vertical="center"/>
    </xf>
    <xf numFmtId="3" fontId="41" fillId="4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9" fontId="41" fillId="5" borderId="82" xfId="0" applyNumberFormat="1" applyFont="1" applyFill="1" applyBorder="1" applyAlignment="1">
      <alignment horizontal="center" vertical="center"/>
    </xf>
    <xf numFmtId="9" fontId="41" fillId="5" borderId="69" xfId="0" applyNumberFormat="1" applyFont="1" applyFill="1" applyBorder="1" applyAlignment="1">
      <alignment horizontal="center" vertical="center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41" fillId="0" borderId="15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3" fontId="41" fillId="0" borderId="27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3" fontId="41" fillId="5" borderId="15" xfId="0" applyNumberFormat="1" applyFont="1" applyFill="1" applyBorder="1" applyAlignment="1">
      <alignment horizontal="center" vertical="center"/>
    </xf>
    <xf numFmtId="3" fontId="41" fillId="5" borderId="11" xfId="0" applyNumberFormat="1" applyFont="1" applyFill="1" applyBorder="1" applyAlignment="1">
      <alignment horizontal="center" vertical="center"/>
    </xf>
    <xf numFmtId="9" fontId="41" fillId="0" borderId="82" xfId="0" applyNumberFormat="1" applyFont="1" applyBorder="1" applyAlignment="1">
      <alignment horizontal="center" vertical="center"/>
    </xf>
    <xf numFmtId="9" fontId="41" fillId="0" borderId="69" xfId="0" applyNumberFormat="1" applyFont="1" applyBorder="1" applyAlignment="1">
      <alignment horizontal="center" vertical="center"/>
    </xf>
    <xf numFmtId="9" fontId="41" fillId="0" borderId="82" xfId="0" applyNumberFormat="1" applyFont="1" applyFill="1" applyBorder="1" applyAlignment="1">
      <alignment horizontal="center" vertical="center"/>
    </xf>
    <xf numFmtId="9" fontId="41" fillId="0" borderId="69" xfId="0" applyNumberFormat="1" applyFont="1" applyFill="1" applyBorder="1" applyAlignment="1">
      <alignment horizontal="center" vertical="center"/>
    </xf>
    <xf numFmtId="3" fontId="41" fillId="0" borderId="15" xfId="0" applyNumberFormat="1" applyFont="1" applyFill="1" applyBorder="1" applyAlignment="1">
      <alignment horizontal="center" vertical="center"/>
    </xf>
    <xf numFmtId="3" fontId="41" fillId="0" borderId="11" xfId="0" applyNumberFormat="1" applyFont="1" applyFill="1" applyBorder="1" applyAlignment="1">
      <alignment horizontal="center" vertical="center"/>
    </xf>
    <xf numFmtId="3" fontId="41" fillId="5" borderId="82" xfId="0" applyNumberFormat="1" applyFont="1" applyFill="1" applyBorder="1" applyAlignment="1">
      <alignment horizontal="center" vertical="center"/>
    </xf>
    <xf numFmtId="3" fontId="41" fillId="5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3" fontId="49" fillId="0" borderId="15" xfId="0" applyNumberFormat="1" applyFont="1" applyBorder="1" applyAlignment="1">
      <alignment horizontal="center" vertical="center"/>
    </xf>
    <xf numFmtId="3" fontId="49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87" xfId="0" applyFont="1" applyFill="1" applyBorder="1" applyAlignment="1">
      <alignment horizontal="center" vertical="center" wrapText="1"/>
    </xf>
    <xf numFmtId="3" fontId="41" fillId="5" borderId="1" xfId="0" applyNumberFormat="1" applyFont="1" applyFill="1" applyBorder="1" applyAlignment="1">
      <alignment horizontal="center" vertical="center" wrapText="1"/>
    </xf>
    <xf numFmtId="3" fontId="41" fillId="5" borderId="28" xfId="0" applyNumberFormat="1" applyFont="1" applyFill="1" applyBorder="1" applyAlignment="1">
      <alignment horizontal="center" vertical="center" wrapText="1"/>
    </xf>
    <xf numFmtId="3" fontId="41" fillId="5" borderId="14" xfId="0" applyNumberFormat="1" applyFont="1" applyFill="1" applyBorder="1" applyAlignment="1">
      <alignment horizontal="center" vertical="center" wrapText="1"/>
    </xf>
    <xf numFmtId="3" fontId="41" fillId="5" borderId="16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7" xfId="0" applyFont="1" applyFill="1" applyBorder="1" applyAlignment="1">
      <alignment horizontal="center" vertical="center" wrapText="1"/>
    </xf>
    <xf numFmtId="0" fontId="15" fillId="5" borderId="69" xfId="0" applyFont="1" applyFill="1" applyBorder="1" applyAlignment="1">
      <alignment horizontal="center" vertical="center" wrapText="1"/>
    </xf>
    <xf numFmtId="0" fontId="15" fillId="5" borderId="88" xfId="0" applyFont="1" applyFill="1" applyBorder="1" applyAlignment="1">
      <alignment horizontal="center" vertical="center"/>
    </xf>
    <xf numFmtId="0" fontId="15" fillId="5" borderId="89" xfId="0" applyFont="1" applyFill="1" applyBorder="1" applyAlignment="1">
      <alignment horizontal="center" vertical="center"/>
    </xf>
    <xf numFmtId="9" fontId="41" fillId="5" borderId="54" xfId="0" applyNumberFormat="1" applyFont="1" applyFill="1" applyBorder="1" applyAlignment="1">
      <alignment horizontal="center" vertical="center"/>
    </xf>
    <xf numFmtId="9" fontId="41" fillId="5" borderId="56" xfId="0" applyNumberFormat="1" applyFont="1" applyFill="1" applyBorder="1" applyAlignment="1">
      <alignment horizontal="center" vertical="center"/>
    </xf>
    <xf numFmtId="3" fontId="41" fillId="5" borderId="15" xfId="0" applyNumberFormat="1" applyFont="1" applyFill="1" applyBorder="1" applyAlignment="1">
      <alignment horizontal="center" vertical="center" wrapText="1"/>
    </xf>
    <xf numFmtId="3" fontId="41" fillId="5" borderId="25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8" xfId="0" applyNumberFormat="1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5" fillId="5" borderId="56" xfId="0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3" fontId="11" fillId="0" borderId="74" xfId="0" applyNumberFormat="1" applyFont="1" applyBorder="1" applyAlignment="1">
      <alignment horizontal="center"/>
    </xf>
    <xf numFmtId="3" fontId="11" fillId="0" borderId="72" xfId="0" applyNumberFormat="1" applyFont="1" applyBorder="1" applyAlignment="1">
      <alignment horizontal="center"/>
    </xf>
    <xf numFmtId="3" fontId="11" fillId="0" borderId="7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8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3" fontId="11" fillId="0" borderId="60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8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8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1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7" xfId="0" applyFont="1" applyFill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/>
    </xf>
    <xf numFmtId="0" fontId="6" fillId="5" borderId="61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2" xfId="0" applyFont="1" applyFill="1" applyBorder="1" applyAlignment="1">
      <alignment horizontal="right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0" borderId="63" xfId="0" applyFont="1" applyBorder="1" applyAlignment="1">
      <alignment horizont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5" borderId="55" xfId="0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5" borderId="75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5" borderId="58" xfId="0" applyFont="1" applyFill="1" applyBorder="1" applyAlignment="1">
      <alignment horizontal="right"/>
    </xf>
    <xf numFmtId="0" fontId="6" fillId="5" borderId="63" xfId="0" applyFont="1" applyFill="1" applyBorder="1" applyAlignment="1">
      <alignment horizontal="right"/>
    </xf>
    <xf numFmtId="0" fontId="8" fillId="5" borderId="61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8" xfId="0" applyFont="1" applyFill="1" applyBorder="1" applyAlignment="1">
      <alignment horizontal="right"/>
    </xf>
    <xf numFmtId="0" fontId="8" fillId="5" borderId="63" xfId="0" applyFont="1" applyFill="1" applyBorder="1" applyAlignment="1">
      <alignment horizontal="right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left"/>
    </xf>
    <xf numFmtId="0" fontId="6" fillId="0" borderId="77" xfId="0" applyFont="1" applyBorder="1" applyAlignment="1">
      <alignment horizontal="left"/>
    </xf>
    <xf numFmtId="0" fontId="6" fillId="0" borderId="60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53" xfId="0" applyFont="1" applyBorder="1" applyAlignment="1">
      <alignment horizontal="center" wrapText="1" shrinkToFit="1"/>
    </xf>
    <xf numFmtId="0" fontId="6" fillId="0" borderId="119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2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4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40" fillId="8" borderId="91" xfId="0" applyNumberFormat="1" applyFont="1" applyFill="1" applyBorder="1" applyAlignment="1" applyProtection="1">
      <alignment horizontal="center" vertical="center"/>
    </xf>
    <xf numFmtId="0" fontId="40" fillId="8" borderId="92" xfId="0" applyNumberFormat="1" applyFont="1" applyFill="1" applyBorder="1" applyAlignment="1" applyProtection="1">
      <alignment horizontal="center" vertical="center"/>
    </xf>
    <xf numFmtId="0" fontId="40" fillId="8" borderId="93" xfId="0" applyNumberFormat="1" applyFont="1" applyFill="1" applyBorder="1" applyAlignment="1" applyProtection="1">
      <alignment horizontal="center" vertical="center"/>
    </xf>
    <xf numFmtId="0" fontId="38" fillId="9" borderId="97" xfId="0" applyNumberFormat="1" applyFont="1" applyFill="1" applyBorder="1" applyAlignment="1" applyProtection="1">
      <alignment horizontal="center" vertical="center"/>
    </xf>
    <xf numFmtId="0" fontId="38" fillId="9" borderId="101" xfId="0" applyNumberFormat="1" applyFont="1" applyFill="1" applyBorder="1" applyAlignment="1" applyProtection="1">
      <alignment horizontal="center" vertical="center"/>
    </xf>
    <xf numFmtId="0" fontId="38" fillId="9" borderId="103" xfId="0" applyNumberFormat="1" applyFont="1" applyFill="1" applyBorder="1" applyAlignment="1" applyProtection="1">
      <alignment horizontal="center" vertical="center"/>
    </xf>
    <xf numFmtId="0" fontId="38" fillId="9" borderId="98" xfId="0" applyNumberFormat="1" applyFont="1" applyFill="1" applyBorder="1" applyAlignment="1" applyProtection="1">
      <alignment horizontal="left" vertical="center"/>
    </xf>
    <xf numFmtId="0" fontId="38" fillId="9" borderId="102" xfId="0" applyNumberFormat="1" applyFont="1" applyFill="1" applyBorder="1" applyAlignment="1" applyProtection="1">
      <alignment horizontal="left" vertical="center"/>
    </xf>
    <xf numFmtId="0" fontId="38" fillId="9" borderId="104" xfId="0" applyNumberFormat="1" applyFont="1" applyFill="1" applyBorder="1" applyAlignment="1" applyProtection="1">
      <alignment horizontal="left" vertical="center"/>
    </xf>
    <xf numFmtId="164" fontId="38" fillId="9" borderId="98" xfId="0" applyNumberFormat="1" applyFont="1" applyFill="1" applyBorder="1" applyAlignment="1" applyProtection="1">
      <alignment horizontal="center" vertical="center"/>
    </xf>
    <xf numFmtId="164" fontId="38" fillId="9" borderId="102" xfId="0" applyNumberFormat="1" applyFont="1" applyFill="1" applyBorder="1" applyAlignment="1" applyProtection="1">
      <alignment horizontal="center" vertical="center"/>
    </xf>
    <xf numFmtId="164" fontId="38" fillId="9" borderId="104" xfId="0" applyNumberFormat="1" applyFont="1" applyFill="1" applyBorder="1" applyAlignment="1" applyProtection="1">
      <alignment horizontal="center" vertical="center"/>
    </xf>
    <xf numFmtId="4" fontId="38" fillId="9" borderId="98" xfId="0" applyNumberFormat="1" applyFont="1" applyFill="1" applyBorder="1" applyAlignment="1" applyProtection="1">
      <alignment horizontal="center" vertical="center"/>
    </xf>
    <xf numFmtId="4" fontId="38" fillId="9" borderId="102" xfId="0" applyNumberFormat="1" applyFont="1" applyFill="1" applyBorder="1" applyAlignment="1" applyProtection="1">
      <alignment horizontal="center" vertical="center"/>
    </xf>
    <xf numFmtId="4" fontId="38" fillId="9" borderId="104" xfId="0" applyNumberFormat="1" applyFont="1" applyFill="1" applyBorder="1" applyAlignment="1" applyProtection="1">
      <alignment horizontal="center" vertical="center"/>
    </xf>
    <xf numFmtId="4" fontId="38" fillId="9" borderId="107" xfId="0" applyNumberFormat="1" applyFont="1" applyFill="1" applyBorder="1" applyAlignment="1" applyProtection="1">
      <alignment horizontal="center" vertical="center"/>
    </xf>
    <xf numFmtId="4" fontId="38" fillId="9" borderId="108" xfId="0" applyNumberFormat="1" applyFont="1" applyFill="1" applyBorder="1" applyAlignment="1" applyProtection="1">
      <alignment horizontal="center" vertical="center"/>
    </xf>
    <xf numFmtId="4" fontId="38" fillId="9" borderId="109" xfId="0" applyNumberFormat="1" applyFont="1" applyFill="1" applyBorder="1" applyAlignment="1" applyProtection="1">
      <alignment horizontal="center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0" xfId="0" applyNumberFormat="1" applyFont="1" applyFill="1" applyBorder="1" applyAlignment="1" applyProtection="1">
      <alignment horizontal="center" vertical="center" wrapText="1"/>
    </xf>
    <xf numFmtId="0" fontId="36" fillId="8" borderId="94" xfId="0" applyNumberFormat="1" applyFont="1" applyFill="1" applyBorder="1" applyAlignment="1" applyProtection="1">
      <alignment horizontal="center" vertical="center" wrapText="1"/>
    </xf>
    <xf numFmtId="0" fontId="36" fillId="8" borderId="91" xfId="0" applyNumberFormat="1" applyFont="1" applyFill="1" applyBorder="1" applyAlignment="1" applyProtection="1">
      <alignment horizontal="center" vertical="center"/>
    </xf>
    <xf numFmtId="0" fontId="36" fillId="8" borderId="92" xfId="0" applyNumberFormat="1" applyFont="1" applyFill="1" applyBorder="1" applyAlignment="1" applyProtection="1">
      <alignment vertical="center"/>
    </xf>
    <xf numFmtId="0" fontId="36" fillId="8" borderId="93" xfId="0" applyNumberFormat="1" applyFont="1" applyFill="1" applyBorder="1" applyAlignment="1" applyProtection="1">
      <alignment vertical="center"/>
    </xf>
    <xf numFmtId="0" fontId="38" fillId="9" borderId="98" xfId="0" applyNumberFormat="1" applyFont="1" applyFill="1" applyBorder="1" applyAlignment="1" applyProtection="1">
      <alignment horizontal="left" vertical="center" wrapText="1"/>
    </xf>
    <xf numFmtId="0" fontId="38" fillId="9" borderId="102" xfId="0" applyNumberFormat="1" applyFont="1" applyFill="1" applyBorder="1" applyAlignment="1" applyProtection="1">
      <alignment horizontal="left" vertical="center" wrapText="1"/>
    </xf>
    <xf numFmtId="0" fontId="38" fillId="9" borderId="104" xfId="0" applyNumberFormat="1" applyFont="1" applyFill="1" applyBorder="1" applyAlignment="1" applyProtection="1">
      <alignment horizontal="left" vertical="center" wrapText="1"/>
    </xf>
    <xf numFmtId="0" fontId="7" fillId="5" borderId="55" xfId="0" applyFont="1" applyFill="1" applyBorder="1" applyAlignment="1">
      <alignment horizontal="right" vertical="center" wrapText="1"/>
    </xf>
    <xf numFmtId="0" fontId="7" fillId="5" borderId="56" xfId="0" applyFont="1" applyFill="1" applyBorder="1" applyAlignment="1">
      <alignment horizontal="right" vertical="center" wrapText="1"/>
    </xf>
    <xf numFmtId="3" fontId="19" fillId="5" borderId="55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1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4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70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49" fontId="16" fillId="0" borderId="76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82" xfId="0" applyNumberFormat="1" applyFont="1" applyBorder="1" applyAlignment="1">
      <alignment horizontal="left" vertical="center" wrapText="1"/>
    </xf>
    <xf numFmtId="49" fontId="16" fillId="0" borderId="60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8" xfId="0" applyNumberFormat="1" applyFont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148"/>
  <sheetViews>
    <sheetView showGridLines="0" topLeftCell="A10" workbookViewId="0">
      <selection activeCell="H56" sqref="H56:H57"/>
    </sheetView>
  </sheetViews>
  <sheetFormatPr defaultRowHeight="15.6" x14ac:dyDescent="0.3"/>
  <cols>
    <col min="1" max="1" width="3" style="13" customWidth="1"/>
    <col min="2" max="2" width="18.6640625" style="13" customWidth="1"/>
    <col min="3" max="3" width="69.6640625" style="13" customWidth="1"/>
    <col min="4" max="4" width="9.109375" style="13"/>
    <col min="5" max="6" width="15.6640625" style="13" customWidth="1"/>
    <col min="7" max="8" width="18.33203125" style="69" customWidth="1"/>
    <col min="9" max="9" width="16.5546875" style="191" customWidth="1"/>
    <col min="10" max="259" width="9.109375" style="13"/>
    <col min="260" max="260" width="3" style="13" customWidth="1"/>
    <col min="261" max="261" width="18.6640625" style="13" customWidth="1"/>
    <col min="262" max="262" width="69.6640625" style="13" customWidth="1"/>
    <col min="263" max="263" width="9.109375" style="13"/>
    <col min="264" max="265" width="15.6640625" style="13" customWidth="1"/>
    <col min="266" max="515" width="9.109375" style="13"/>
    <col min="516" max="516" width="3" style="13" customWidth="1"/>
    <col min="517" max="517" width="18.6640625" style="13" customWidth="1"/>
    <col min="518" max="518" width="69.6640625" style="13" customWidth="1"/>
    <col min="519" max="519" width="9.109375" style="13"/>
    <col min="520" max="521" width="15.6640625" style="13" customWidth="1"/>
    <col min="522" max="771" width="9.109375" style="13"/>
    <col min="772" max="772" width="3" style="13" customWidth="1"/>
    <col min="773" max="773" width="18.6640625" style="13" customWidth="1"/>
    <col min="774" max="774" width="69.6640625" style="13" customWidth="1"/>
    <col min="775" max="775" width="9.109375" style="13"/>
    <col min="776" max="777" width="15.6640625" style="13" customWidth="1"/>
    <col min="778" max="1027" width="9.109375" style="13"/>
    <col min="1028" max="1028" width="3" style="13" customWidth="1"/>
    <col min="1029" max="1029" width="18.6640625" style="13" customWidth="1"/>
    <col min="1030" max="1030" width="69.6640625" style="13" customWidth="1"/>
    <col min="1031" max="1031" width="9.109375" style="13"/>
    <col min="1032" max="1033" width="15.6640625" style="13" customWidth="1"/>
    <col min="1034" max="1283" width="9.109375" style="13"/>
    <col min="1284" max="1284" width="3" style="13" customWidth="1"/>
    <col min="1285" max="1285" width="18.6640625" style="13" customWidth="1"/>
    <col min="1286" max="1286" width="69.6640625" style="13" customWidth="1"/>
    <col min="1287" max="1287" width="9.109375" style="13"/>
    <col min="1288" max="1289" width="15.6640625" style="13" customWidth="1"/>
    <col min="1290" max="1539" width="9.109375" style="13"/>
    <col min="1540" max="1540" width="3" style="13" customWidth="1"/>
    <col min="1541" max="1541" width="18.6640625" style="13" customWidth="1"/>
    <col min="1542" max="1542" width="69.6640625" style="13" customWidth="1"/>
    <col min="1543" max="1543" width="9.109375" style="13"/>
    <col min="1544" max="1545" width="15.6640625" style="13" customWidth="1"/>
    <col min="1546" max="1795" width="9.109375" style="13"/>
    <col min="1796" max="1796" width="3" style="13" customWidth="1"/>
    <col min="1797" max="1797" width="18.6640625" style="13" customWidth="1"/>
    <col min="1798" max="1798" width="69.6640625" style="13" customWidth="1"/>
    <col min="1799" max="1799" width="9.109375" style="13"/>
    <col min="1800" max="1801" width="15.6640625" style="13" customWidth="1"/>
    <col min="1802" max="2051" width="9.109375" style="13"/>
    <col min="2052" max="2052" width="3" style="13" customWidth="1"/>
    <col min="2053" max="2053" width="18.6640625" style="13" customWidth="1"/>
    <col min="2054" max="2054" width="69.6640625" style="13" customWidth="1"/>
    <col min="2055" max="2055" width="9.109375" style="13"/>
    <col min="2056" max="2057" width="15.6640625" style="13" customWidth="1"/>
    <col min="2058" max="2307" width="9.109375" style="13"/>
    <col min="2308" max="2308" width="3" style="13" customWidth="1"/>
    <col min="2309" max="2309" width="18.6640625" style="13" customWidth="1"/>
    <col min="2310" max="2310" width="69.6640625" style="13" customWidth="1"/>
    <col min="2311" max="2311" width="9.109375" style="13"/>
    <col min="2312" max="2313" width="15.6640625" style="13" customWidth="1"/>
    <col min="2314" max="2563" width="9.109375" style="13"/>
    <col min="2564" max="2564" width="3" style="13" customWidth="1"/>
    <col min="2565" max="2565" width="18.6640625" style="13" customWidth="1"/>
    <col min="2566" max="2566" width="69.6640625" style="13" customWidth="1"/>
    <col min="2567" max="2567" width="9.109375" style="13"/>
    <col min="2568" max="2569" width="15.6640625" style="13" customWidth="1"/>
    <col min="2570" max="2819" width="9.109375" style="13"/>
    <col min="2820" max="2820" width="3" style="13" customWidth="1"/>
    <col min="2821" max="2821" width="18.6640625" style="13" customWidth="1"/>
    <col min="2822" max="2822" width="69.6640625" style="13" customWidth="1"/>
    <col min="2823" max="2823" width="9.109375" style="13"/>
    <col min="2824" max="2825" width="15.6640625" style="13" customWidth="1"/>
    <col min="2826" max="3075" width="9.109375" style="13"/>
    <col min="3076" max="3076" width="3" style="13" customWidth="1"/>
    <col min="3077" max="3077" width="18.6640625" style="13" customWidth="1"/>
    <col min="3078" max="3078" width="69.6640625" style="13" customWidth="1"/>
    <col min="3079" max="3079" width="9.109375" style="13"/>
    <col min="3080" max="3081" width="15.6640625" style="13" customWidth="1"/>
    <col min="3082" max="3331" width="9.109375" style="13"/>
    <col min="3332" max="3332" width="3" style="13" customWidth="1"/>
    <col min="3333" max="3333" width="18.6640625" style="13" customWidth="1"/>
    <col min="3334" max="3334" width="69.6640625" style="13" customWidth="1"/>
    <col min="3335" max="3335" width="9.109375" style="13"/>
    <col min="3336" max="3337" width="15.6640625" style="13" customWidth="1"/>
    <col min="3338" max="3587" width="9.109375" style="13"/>
    <col min="3588" max="3588" width="3" style="13" customWidth="1"/>
    <col min="3589" max="3589" width="18.6640625" style="13" customWidth="1"/>
    <col min="3590" max="3590" width="69.6640625" style="13" customWidth="1"/>
    <col min="3591" max="3591" width="9.109375" style="13"/>
    <col min="3592" max="3593" width="15.6640625" style="13" customWidth="1"/>
    <col min="3594" max="3843" width="9.109375" style="13"/>
    <col min="3844" max="3844" width="3" style="13" customWidth="1"/>
    <col min="3845" max="3845" width="18.6640625" style="13" customWidth="1"/>
    <col min="3846" max="3846" width="69.6640625" style="13" customWidth="1"/>
    <col min="3847" max="3847" width="9.109375" style="13"/>
    <col min="3848" max="3849" width="15.6640625" style="13" customWidth="1"/>
    <col min="3850" max="4099" width="9.109375" style="13"/>
    <col min="4100" max="4100" width="3" style="13" customWidth="1"/>
    <col min="4101" max="4101" width="18.6640625" style="13" customWidth="1"/>
    <col min="4102" max="4102" width="69.6640625" style="13" customWidth="1"/>
    <col min="4103" max="4103" width="9.109375" style="13"/>
    <col min="4104" max="4105" width="15.6640625" style="13" customWidth="1"/>
    <col min="4106" max="4355" width="9.109375" style="13"/>
    <col min="4356" max="4356" width="3" style="13" customWidth="1"/>
    <col min="4357" max="4357" width="18.6640625" style="13" customWidth="1"/>
    <col min="4358" max="4358" width="69.6640625" style="13" customWidth="1"/>
    <col min="4359" max="4359" width="9.109375" style="13"/>
    <col min="4360" max="4361" width="15.6640625" style="13" customWidth="1"/>
    <col min="4362" max="4611" width="9.109375" style="13"/>
    <col min="4612" max="4612" width="3" style="13" customWidth="1"/>
    <col min="4613" max="4613" width="18.6640625" style="13" customWidth="1"/>
    <col min="4614" max="4614" width="69.6640625" style="13" customWidth="1"/>
    <col min="4615" max="4615" width="9.109375" style="13"/>
    <col min="4616" max="4617" width="15.6640625" style="13" customWidth="1"/>
    <col min="4618" max="4867" width="9.109375" style="13"/>
    <col min="4868" max="4868" width="3" style="13" customWidth="1"/>
    <col min="4869" max="4869" width="18.6640625" style="13" customWidth="1"/>
    <col min="4870" max="4870" width="69.6640625" style="13" customWidth="1"/>
    <col min="4871" max="4871" width="9.109375" style="13"/>
    <col min="4872" max="4873" width="15.6640625" style="13" customWidth="1"/>
    <col min="4874" max="5123" width="9.109375" style="13"/>
    <col min="5124" max="5124" width="3" style="13" customWidth="1"/>
    <col min="5125" max="5125" width="18.6640625" style="13" customWidth="1"/>
    <col min="5126" max="5126" width="69.6640625" style="13" customWidth="1"/>
    <col min="5127" max="5127" width="9.109375" style="13"/>
    <col min="5128" max="5129" width="15.6640625" style="13" customWidth="1"/>
    <col min="5130" max="5379" width="9.109375" style="13"/>
    <col min="5380" max="5380" width="3" style="13" customWidth="1"/>
    <col min="5381" max="5381" width="18.6640625" style="13" customWidth="1"/>
    <col min="5382" max="5382" width="69.6640625" style="13" customWidth="1"/>
    <col min="5383" max="5383" width="9.109375" style="13"/>
    <col min="5384" max="5385" width="15.6640625" style="13" customWidth="1"/>
    <col min="5386" max="5635" width="9.109375" style="13"/>
    <col min="5636" max="5636" width="3" style="13" customWidth="1"/>
    <col min="5637" max="5637" width="18.6640625" style="13" customWidth="1"/>
    <col min="5638" max="5638" width="69.6640625" style="13" customWidth="1"/>
    <col min="5639" max="5639" width="9.109375" style="13"/>
    <col min="5640" max="5641" width="15.6640625" style="13" customWidth="1"/>
    <col min="5642" max="5891" width="9.109375" style="13"/>
    <col min="5892" max="5892" width="3" style="13" customWidth="1"/>
    <col min="5893" max="5893" width="18.6640625" style="13" customWidth="1"/>
    <col min="5894" max="5894" width="69.6640625" style="13" customWidth="1"/>
    <col min="5895" max="5895" width="9.109375" style="13"/>
    <col min="5896" max="5897" width="15.6640625" style="13" customWidth="1"/>
    <col min="5898" max="6147" width="9.109375" style="13"/>
    <col min="6148" max="6148" width="3" style="13" customWidth="1"/>
    <col min="6149" max="6149" width="18.6640625" style="13" customWidth="1"/>
    <col min="6150" max="6150" width="69.6640625" style="13" customWidth="1"/>
    <col min="6151" max="6151" width="9.109375" style="13"/>
    <col min="6152" max="6153" width="15.6640625" style="13" customWidth="1"/>
    <col min="6154" max="6403" width="9.109375" style="13"/>
    <col min="6404" max="6404" width="3" style="13" customWidth="1"/>
    <col min="6405" max="6405" width="18.6640625" style="13" customWidth="1"/>
    <col min="6406" max="6406" width="69.6640625" style="13" customWidth="1"/>
    <col min="6407" max="6407" width="9.109375" style="13"/>
    <col min="6408" max="6409" width="15.6640625" style="13" customWidth="1"/>
    <col min="6410" max="6659" width="9.109375" style="13"/>
    <col min="6660" max="6660" width="3" style="13" customWidth="1"/>
    <col min="6661" max="6661" width="18.6640625" style="13" customWidth="1"/>
    <col min="6662" max="6662" width="69.6640625" style="13" customWidth="1"/>
    <col min="6663" max="6663" width="9.109375" style="13"/>
    <col min="6664" max="6665" width="15.6640625" style="13" customWidth="1"/>
    <col min="6666" max="6915" width="9.109375" style="13"/>
    <col min="6916" max="6916" width="3" style="13" customWidth="1"/>
    <col min="6917" max="6917" width="18.6640625" style="13" customWidth="1"/>
    <col min="6918" max="6918" width="69.6640625" style="13" customWidth="1"/>
    <col min="6919" max="6919" width="9.109375" style="13"/>
    <col min="6920" max="6921" width="15.6640625" style="13" customWidth="1"/>
    <col min="6922" max="7171" width="9.109375" style="13"/>
    <col min="7172" max="7172" width="3" style="13" customWidth="1"/>
    <col min="7173" max="7173" width="18.6640625" style="13" customWidth="1"/>
    <col min="7174" max="7174" width="69.6640625" style="13" customWidth="1"/>
    <col min="7175" max="7175" width="9.109375" style="13"/>
    <col min="7176" max="7177" width="15.6640625" style="13" customWidth="1"/>
    <col min="7178" max="7427" width="9.109375" style="13"/>
    <col min="7428" max="7428" width="3" style="13" customWidth="1"/>
    <col min="7429" max="7429" width="18.6640625" style="13" customWidth="1"/>
    <col min="7430" max="7430" width="69.6640625" style="13" customWidth="1"/>
    <col min="7431" max="7431" width="9.109375" style="13"/>
    <col min="7432" max="7433" width="15.6640625" style="13" customWidth="1"/>
    <col min="7434" max="7683" width="9.109375" style="13"/>
    <col min="7684" max="7684" width="3" style="13" customWidth="1"/>
    <col min="7685" max="7685" width="18.6640625" style="13" customWidth="1"/>
    <col min="7686" max="7686" width="69.6640625" style="13" customWidth="1"/>
    <col min="7687" max="7687" width="9.109375" style="13"/>
    <col min="7688" max="7689" width="15.6640625" style="13" customWidth="1"/>
    <col min="7690" max="7939" width="9.109375" style="13"/>
    <col min="7940" max="7940" width="3" style="13" customWidth="1"/>
    <col min="7941" max="7941" width="18.6640625" style="13" customWidth="1"/>
    <col min="7942" max="7942" width="69.6640625" style="13" customWidth="1"/>
    <col min="7943" max="7943" width="9.109375" style="13"/>
    <col min="7944" max="7945" width="15.6640625" style="13" customWidth="1"/>
    <col min="7946" max="8195" width="9.109375" style="13"/>
    <col min="8196" max="8196" width="3" style="13" customWidth="1"/>
    <col min="8197" max="8197" width="18.6640625" style="13" customWidth="1"/>
    <col min="8198" max="8198" width="69.6640625" style="13" customWidth="1"/>
    <col min="8199" max="8199" width="9.109375" style="13"/>
    <col min="8200" max="8201" width="15.6640625" style="13" customWidth="1"/>
    <col min="8202" max="8451" width="9.109375" style="13"/>
    <col min="8452" max="8452" width="3" style="13" customWidth="1"/>
    <col min="8453" max="8453" width="18.6640625" style="13" customWidth="1"/>
    <col min="8454" max="8454" width="69.6640625" style="13" customWidth="1"/>
    <col min="8455" max="8455" width="9.109375" style="13"/>
    <col min="8456" max="8457" width="15.6640625" style="13" customWidth="1"/>
    <col min="8458" max="8707" width="9.109375" style="13"/>
    <col min="8708" max="8708" width="3" style="13" customWidth="1"/>
    <col min="8709" max="8709" width="18.6640625" style="13" customWidth="1"/>
    <col min="8710" max="8710" width="69.6640625" style="13" customWidth="1"/>
    <col min="8711" max="8711" width="9.109375" style="13"/>
    <col min="8712" max="8713" width="15.6640625" style="13" customWidth="1"/>
    <col min="8714" max="8963" width="9.109375" style="13"/>
    <col min="8964" max="8964" width="3" style="13" customWidth="1"/>
    <col min="8965" max="8965" width="18.6640625" style="13" customWidth="1"/>
    <col min="8966" max="8966" width="69.6640625" style="13" customWidth="1"/>
    <col min="8967" max="8967" width="9.109375" style="13"/>
    <col min="8968" max="8969" width="15.6640625" style="13" customWidth="1"/>
    <col min="8970" max="9219" width="9.109375" style="13"/>
    <col min="9220" max="9220" width="3" style="13" customWidth="1"/>
    <col min="9221" max="9221" width="18.6640625" style="13" customWidth="1"/>
    <col min="9222" max="9222" width="69.6640625" style="13" customWidth="1"/>
    <col min="9223" max="9223" width="9.109375" style="13"/>
    <col min="9224" max="9225" width="15.6640625" style="13" customWidth="1"/>
    <col min="9226" max="9475" width="9.109375" style="13"/>
    <col min="9476" max="9476" width="3" style="13" customWidth="1"/>
    <col min="9477" max="9477" width="18.6640625" style="13" customWidth="1"/>
    <col min="9478" max="9478" width="69.6640625" style="13" customWidth="1"/>
    <col min="9479" max="9479" width="9.109375" style="13"/>
    <col min="9480" max="9481" width="15.6640625" style="13" customWidth="1"/>
    <col min="9482" max="9731" width="9.109375" style="13"/>
    <col min="9732" max="9732" width="3" style="13" customWidth="1"/>
    <col min="9733" max="9733" width="18.6640625" style="13" customWidth="1"/>
    <col min="9734" max="9734" width="69.6640625" style="13" customWidth="1"/>
    <col min="9735" max="9735" width="9.109375" style="13"/>
    <col min="9736" max="9737" width="15.6640625" style="13" customWidth="1"/>
    <col min="9738" max="9987" width="9.109375" style="13"/>
    <col min="9988" max="9988" width="3" style="13" customWidth="1"/>
    <col min="9989" max="9989" width="18.6640625" style="13" customWidth="1"/>
    <col min="9990" max="9990" width="69.6640625" style="13" customWidth="1"/>
    <col min="9991" max="9991" width="9.109375" style="13"/>
    <col min="9992" max="9993" width="15.6640625" style="13" customWidth="1"/>
    <col min="9994" max="10243" width="9.109375" style="13"/>
    <col min="10244" max="10244" width="3" style="13" customWidth="1"/>
    <col min="10245" max="10245" width="18.6640625" style="13" customWidth="1"/>
    <col min="10246" max="10246" width="69.6640625" style="13" customWidth="1"/>
    <col min="10247" max="10247" width="9.109375" style="13"/>
    <col min="10248" max="10249" width="15.6640625" style="13" customWidth="1"/>
    <col min="10250" max="10499" width="9.109375" style="13"/>
    <col min="10500" max="10500" width="3" style="13" customWidth="1"/>
    <col min="10501" max="10501" width="18.6640625" style="13" customWidth="1"/>
    <col min="10502" max="10502" width="69.6640625" style="13" customWidth="1"/>
    <col min="10503" max="10503" width="9.109375" style="13"/>
    <col min="10504" max="10505" width="15.6640625" style="13" customWidth="1"/>
    <col min="10506" max="10755" width="9.109375" style="13"/>
    <col min="10756" max="10756" width="3" style="13" customWidth="1"/>
    <col min="10757" max="10757" width="18.6640625" style="13" customWidth="1"/>
    <col min="10758" max="10758" width="69.6640625" style="13" customWidth="1"/>
    <col min="10759" max="10759" width="9.109375" style="13"/>
    <col min="10760" max="10761" width="15.6640625" style="13" customWidth="1"/>
    <col min="10762" max="11011" width="9.109375" style="13"/>
    <col min="11012" max="11012" width="3" style="13" customWidth="1"/>
    <col min="11013" max="11013" width="18.6640625" style="13" customWidth="1"/>
    <col min="11014" max="11014" width="69.6640625" style="13" customWidth="1"/>
    <col min="11015" max="11015" width="9.109375" style="13"/>
    <col min="11016" max="11017" width="15.6640625" style="13" customWidth="1"/>
    <col min="11018" max="11267" width="9.109375" style="13"/>
    <col min="11268" max="11268" width="3" style="13" customWidth="1"/>
    <col min="11269" max="11269" width="18.6640625" style="13" customWidth="1"/>
    <col min="11270" max="11270" width="69.6640625" style="13" customWidth="1"/>
    <col min="11271" max="11271" width="9.109375" style="13"/>
    <col min="11272" max="11273" width="15.6640625" style="13" customWidth="1"/>
    <col min="11274" max="11523" width="9.109375" style="13"/>
    <col min="11524" max="11524" width="3" style="13" customWidth="1"/>
    <col min="11525" max="11525" width="18.6640625" style="13" customWidth="1"/>
    <col min="11526" max="11526" width="69.6640625" style="13" customWidth="1"/>
    <col min="11527" max="11527" width="9.109375" style="13"/>
    <col min="11528" max="11529" width="15.6640625" style="13" customWidth="1"/>
    <col min="11530" max="11779" width="9.109375" style="13"/>
    <col min="11780" max="11780" width="3" style="13" customWidth="1"/>
    <col min="11781" max="11781" width="18.6640625" style="13" customWidth="1"/>
    <col min="11782" max="11782" width="69.6640625" style="13" customWidth="1"/>
    <col min="11783" max="11783" width="9.109375" style="13"/>
    <col min="11784" max="11785" width="15.6640625" style="13" customWidth="1"/>
    <col min="11786" max="12035" width="9.109375" style="13"/>
    <col min="12036" max="12036" width="3" style="13" customWidth="1"/>
    <col min="12037" max="12037" width="18.6640625" style="13" customWidth="1"/>
    <col min="12038" max="12038" width="69.6640625" style="13" customWidth="1"/>
    <col min="12039" max="12039" width="9.109375" style="13"/>
    <col min="12040" max="12041" width="15.6640625" style="13" customWidth="1"/>
    <col min="12042" max="12291" width="9.109375" style="13"/>
    <col min="12292" max="12292" width="3" style="13" customWidth="1"/>
    <col min="12293" max="12293" width="18.6640625" style="13" customWidth="1"/>
    <col min="12294" max="12294" width="69.6640625" style="13" customWidth="1"/>
    <col min="12295" max="12295" width="9.109375" style="13"/>
    <col min="12296" max="12297" width="15.6640625" style="13" customWidth="1"/>
    <col min="12298" max="12547" width="9.109375" style="13"/>
    <col min="12548" max="12548" width="3" style="13" customWidth="1"/>
    <col min="12549" max="12549" width="18.6640625" style="13" customWidth="1"/>
    <col min="12550" max="12550" width="69.6640625" style="13" customWidth="1"/>
    <col min="12551" max="12551" width="9.109375" style="13"/>
    <col min="12552" max="12553" width="15.6640625" style="13" customWidth="1"/>
    <col min="12554" max="12803" width="9.109375" style="13"/>
    <col min="12804" max="12804" width="3" style="13" customWidth="1"/>
    <col min="12805" max="12805" width="18.6640625" style="13" customWidth="1"/>
    <col min="12806" max="12806" width="69.6640625" style="13" customWidth="1"/>
    <col min="12807" max="12807" width="9.109375" style="13"/>
    <col min="12808" max="12809" width="15.6640625" style="13" customWidth="1"/>
    <col min="12810" max="13059" width="9.109375" style="13"/>
    <col min="13060" max="13060" width="3" style="13" customWidth="1"/>
    <col min="13061" max="13061" width="18.6640625" style="13" customWidth="1"/>
    <col min="13062" max="13062" width="69.6640625" style="13" customWidth="1"/>
    <col min="13063" max="13063" width="9.109375" style="13"/>
    <col min="13064" max="13065" width="15.6640625" style="13" customWidth="1"/>
    <col min="13066" max="13315" width="9.109375" style="13"/>
    <col min="13316" max="13316" width="3" style="13" customWidth="1"/>
    <col min="13317" max="13317" width="18.6640625" style="13" customWidth="1"/>
    <col min="13318" max="13318" width="69.6640625" style="13" customWidth="1"/>
    <col min="13319" max="13319" width="9.109375" style="13"/>
    <col min="13320" max="13321" width="15.6640625" style="13" customWidth="1"/>
    <col min="13322" max="13571" width="9.109375" style="13"/>
    <col min="13572" max="13572" width="3" style="13" customWidth="1"/>
    <col min="13573" max="13573" width="18.6640625" style="13" customWidth="1"/>
    <col min="13574" max="13574" width="69.6640625" style="13" customWidth="1"/>
    <col min="13575" max="13575" width="9.109375" style="13"/>
    <col min="13576" max="13577" width="15.6640625" style="13" customWidth="1"/>
    <col min="13578" max="13827" width="9.109375" style="13"/>
    <col min="13828" max="13828" width="3" style="13" customWidth="1"/>
    <col min="13829" max="13829" width="18.6640625" style="13" customWidth="1"/>
    <col min="13830" max="13830" width="69.6640625" style="13" customWidth="1"/>
    <col min="13831" max="13831" width="9.109375" style="13"/>
    <col min="13832" max="13833" width="15.6640625" style="13" customWidth="1"/>
    <col min="13834" max="14083" width="9.109375" style="13"/>
    <col min="14084" max="14084" width="3" style="13" customWidth="1"/>
    <col min="14085" max="14085" width="18.6640625" style="13" customWidth="1"/>
    <col min="14086" max="14086" width="69.6640625" style="13" customWidth="1"/>
    <col min="14087" max="14087" width="9.109375" style="13"/>
    <col min="14088" max="14089" width="15.6640625" style="13" customWidth="1"/>
    <col min="14090" max="14339" width="9.109375" style="13"/>
    <col min="14340" max="14340" width="3" style="13" customWidth="1"/>
    <col min="14341" max="14341" width="18.6640625" style="13" customWidth="1"/>
    <col min="14342" max="14342" width="69.6640625" style="13" customWidth="1"/>
    <col min="14343" max="14343" width="9.109375" style="13"/>
    <col min="14344" max="14345" width="15.6640625" style="13" customWidth="1"/>
    <col min="14346" max="14595" width="9.109375" style="13"/>
    <col min="14596" max="14596" width="3" style="13" customWidth="1"/>
    <col min="14597" max="14597" width="18.6640625" style="13" customWidth="1"/>
    <col min="14598" max="14598" width="69.6640625" style="13" customWidth="1"/>
    <col min="14599" max="14599" width="9.109375" style="13"/>
    <col min="14600" max="14601" width="15.6640625" style="13" customWidth="1"/>
    <col min="14602" max="14851" width="9.109375" style="13"/>
    <col min="14852" max="14852" width="3" style="13" customWidth="1"/>
    <col min="14853" max="14853" width="18.6640625" style="13" customWidth="1"/>
    <col min="14854" max="14854" width="69.6640625" style="13" customWidth="1"/>
    <col min="14855" max="14855" width="9.109375" style="13"/>
    <col min="14856" max="14857" width="15.6640625" style="13" customWidth="1"/>
    <col min="14858" max="15107" width="9.109375" style="13"/>
    <col min="15108" max="15108" width="3" style="13" customWidth="1"/>
    <col min="15109" max="15109" width="18.6640625" style="13" customWidth="1"/>
    <col min="15110" max="15110" width="69.6640625" style="13" customWidth="1"/>
    <col min="15111" max="15111" width="9.109375" style="13"/>
    <col min="15112" max="15113" width="15.6640625" style="13" customWidth="1"/>
    <col min="15114" max="15363" width="9.109375" style="13"/>
    <col min="15364" max="15364" width="3" style="13" customWidth="1"/>
    <col min="15365" max="15365" width="18.6640625" style="13" customWidth="1"/>
    <col min="15366" max="15366" width="69.6640625" style="13" customWidth="1"/>
    <col min="15367" max="15367" width="9.109375" style="13"/>
    <col min="15368" max="15369" width="15.6640625" style="13" customWidth="1"/>
    <col min="15370" max="15619" width="9.109375" style="13"/>
    <col min="15620" max="15620" width="3" style="13" customWidth="1"/>
    <col min="15621" max="15621" width="18.6640625" style="13" customWidth="1"/>
    <col min="15622" max="15622" width="69.6640625" style="13" customWidth="1"/>
    <col min="15623" max="15623" width="9.109375" style="13"/>
    <col min="15624" max="15625" width="15.6640625" style="13" customWidth="1"/>
    <col min="15626" max="15875" width="9.109375" style="13"/>
    <col min="15876" max="15876" width="3" style="13" customWidth="1"/>
    <col min="15877" max="15877" width="18.6640625" style="13" customWidth="1"/>
    <col min="15878" max="15878" width="69.6640625" style="13" customWidth="1"/>
    <col min="15879" max="15879" width="9.109375" style="13"/>
    <col min="15880" max="15881" width="15.6640625" style="13" customWidth="1"/>
    <col min="15882" max="16131" width="9.109375" style="13"/>
    <col min="16132" max="16132" width="3" style="13" customWidth="1"/>
    <col min="16133" max="16133" width="18.6640625" style="13" customWidth="1"/>
    <col min="16134" max="16134" width="69.6640625" style="13" customWidth="1"/>
    <col min="16135" max="16135" width="9.109375" style="13"/>
    <col min="16136" max="16137" width="15.6640625" style="13" customWidth="1"/>
    <col min="16138" max="16384" width="9.109375" style="13"/>
  </cols>
  <sheetData>
    <row r="1" spans="1:11" x14ac:dyDescent="0.3">
      <c r="F1" s="296"/>
      <c r="H1" s="203"/>
      <c r="I1" s="203" t="s">
        <v>673</v>
      </c>
      <c r="J1" s="297"/>
      <c r="K1" s="297"/>
    </row>
    <row r="2" spans="1:11" ht="20.25" customHeight="1" x14ac:dyDescent="0.3">
      <c r="B2" s="538" t="s">
        <v>581</v>
      </c>
      <c r="C2" s="538"/>
      <c r="D2" s="538"/>
      <c r="E2" s="538"/>
      <c r="F2" s="538"/>
      <c r="G2" s="538"/>
      <c r="H2" s="538"/>
      <c r="I2" s="538"/>
    </row>
    <row r="3" spans="1:11" ht="19.5" customHeight="1" x14ac:dyDescent="0.3">
      <c r="B3" s="538" t="s">
        <v>816</v>
      </c>
      <c r="C3" s="538"/>
      <c r="D3" s="538"/>
      <c r="E3" s="538"/>
      <c r="F3" s="538"/>
      <c r="G3" s="538"/>
      <c r="H3" s="538"/>
      <c r="I3" s="538"/>
    </row>
    <row r="4" spans="1:11" ht="12" customHeight="1" x14ac:dyDescent="0.3">
      <c r="B4" s="298"/>
      <c r="C4" s="298"/>
      <c r="D4" s="298"/>
      <c r="E4" s="298"/>
      <c r="F4" s="298"/>
      <c r="G4" s="191"/>
      <c r="H4" s="192"/>
      <c r="I4" s="192"/>
    </row>
    <row r="5" spans="1:11" ht="12" customHeight="1" thickBot="1" x14ac:dyDescent="0.35">
      <c r="B5" s="149"/>
      <c r="C5" s="149"/>
      <c r="D5" s="149"/>
      <c r="E5" s="298"/>
      <c r="F5" s="298"/>
      <c r="G5" s="191"/>
      <c r="H5" s="192"/>
      <c r="I5" s="192" t="s">
        <v>128</v>
      </c>
    </row>
    <row r="6" spans="1:11" ht="29.25" customHeight="1" x14ac:dyDescent="0.3">
      <c r="B6" s="539" t="s">
        <v>60</v>
      </c>
      <c r="C6" s="549" t="s">
        <v>61</v>
      </c>
      <c r="D6" s="547" t="s">
        <v>84</v>
      </c>
      <c r="E6" s="541" t="s">
        <v>723</v>
      </c>
      <c r="F6" s="543" t="s">
        <v>724</v>
      </c>
      <c r="G6" s="553" t="s">
        <v>817</v>
      </c>
      <c r="H6" s="554"/>
      <c r="I6" s="551" t="s">
        <v>818</v>
      </c>
    </row>
    <row r="7" spans="1:11" ht="24.75" customHeight="1" x14ac:dyDescent="0.3">
      <c r="A7" s="16"/>
      <c r="B7" s="540"/>
      <c r="C7" s="550"/>
      <c r="D7" s="548"/>
      <c r="E7" s="542"/>
      <c r="F7" s="544"/>
      <c r="G7" s="262" t="s">
        <v>67</v>
      </c>
      <c r="H7" s="311" t="s">
        <v>46</v>
      </c>
      <c r="I7" s="552"/>
    </row>
    <row r="8" spans="1:11" ht="16.5" customHeight="1" thickBot="1" x14ac:dyDescent="0.35">
      <c r="A8" s="83"/>
      <c r="B8" s="299">
        <v>1</v>
      </c>
      <c r="C8" s="222">
        <v>2</v>
      </c>
      <c r="D8" s="300">
        <v>3</v>
      </c>
      <c r="E8" s="221">
        <v>4</v>
      </c>
      <c r="F8" s="300">
        <v>5</v>
      </c>
      <c r="G8" s="201">
        <v>6</v>
      </c>
      <c r="H8" s="312">
        <v>7</v>
      </c>
      <c r="I8" s="202">
        <v>8</v>
      </c>
    </row>
    <row r="9" spans="1:11" ht="20.100000000000001" customHeight="1" x14ac:dyDescent="0.3">
      <c r="A9" s="83"/>
      <c r="B9" s="532"/>
      <c r="C9" s="305" t="s">
        <v>582</v>
      </c>
      <c r="D9" s="534">
        <v>1001</v>
      </c>
      <c r="E9" s="536">
        <f>E11+E14+E17+E18-E19+E20+E21</f>
        <v>594409</v>
      </c>
      <c r="F9" s="536">
        <f>F11+F14+F17+F18-F19+F20+F21</f>
        <v>840100</v>
      </c>
      <c r="G9" s="536">
        <f>G11+G14+G17+G18-G19+G20+G21</f>
        <v>425200</v>
      </c>
      <c r="H9" s="536">
        <f>H11+H14+H17+H18-H19+H20+H21</f>
        <v>294532</v>
      </c>
      <c r="I9" s="545">
        <f>IFERROR(H9/G9,"  ")</f>
        <v>0.69269049858889931</v>
      </c>
    </row>
    <row r="10" spans="1:11" ht="13.5" customHeight="1" x14ac:dyDescent="0.3">
      <c r="A10" s="83"/>
      <c r="B10" s="533"/>
      <c r="C10" s="306" t="s">
        <v>583</v>
      </c>
      <c r="D10" s="535"/>
      <c r="E10" s="537"/>
      <c r="F10" s="537"/>
      <c r="G10" s="537"/>
      <c r="H10" s="537"/>
      <c r="I10" s="546" t="str">
        <f>IFERROR(H10/G10,"  ")</f>
        <v xml:space="preserve">  </v>
      </c>
    </row>
    <row r="11" spans="1:11" ht="20.100000000000001" customHeight="1" x14ac:dyDescent="0.3">
      <c r="A11" s="83"/>
      <c r="B11" s="301">
        <v>60</v>
      </c>
      <c r="C11" s="214" t="s">
        <v>584</v>
      </c>
      <c r="D11" s="302">
        <v>1002</v>
      </c>
      <c r="E11" s="455">
        <f>E12+E13</f>
        <v>570</v>
      </c>
      <c r="F11" s="455">
        <f>F12+F13</f>
        <v>400</v>
      </c>
      <c r="G11" s="455">
        <f>G12+G13</f>
        <v>200</v>
      </c>
      <c r="H11" s="457">
        <v>291</v>
      </c>
      <c r="I11" s="460">
        <f>IFERROR(H11/G11,"  ")</f>
        <v>1.4550000000000001</v>
      </c>
    </row>
    <row r="12" spans="1:11" ht="20.100000000000001" customHeight="1" x14ac:dyDescent="0.3">
      <c r="A12" s="83"/>
      <c r="B12" s="301" t="s">
        <v>585</v>
      </c>
      <c r="C12" s="214" t="s">
        <v>586</v>
      </c>
      <c r="D12" s="302">
        <v>1003</v>
      </c>
      <c r="E12" s="456">
        <v>570</v>
      </c>
      <c r="F12" s="457">
        <v>400</v>
      </c>
      <c r="G12" s="456">
        <v>200</v>
      </c>
      <c r="H12" s="457">
        <v>291</v>
      </c>
      <c r="I12" s="460">
        <f>IFERROR(H12/G12,"  ")</f>
        <v>1.4550000000000001</v>
      </c>
    </row>
    <row r="13" spans="1:11" ht="20.100000000000001" customHeight="1" x14ac:dyDescent="0.3">
      <c r="A13" s="83"/>
      <c r="B13" s="301" t="s">
        <v>587</v>
      </c>
      <c r="C13" s="214" t="s">
        <v>588</v>
      </c>
      <c r="D13" s="302">
        <v>1004</v>
      </c>
      <c r="E13" s="456"/>
      <c r="F13" s="457"/>
      <c r="G13" s="456"/>
      <c r="H13" s="457"/>
      <c r="I13" s="460" t="str">
        <f t="shared" ref="I13:I74" si="0">IFERROR(H13/G13,"  ")</f>
        <v xml:space="preserve">  </v>
      </c>
    </row>
    <row r="14" spans="1:11" ht="20.100000000000001" customHeight="1" x14ac:dyDescent="0.3">
      <c r="A14" s="83"/>
      <c r="B14" s="301">
        <v>61</v>
      </c>
      <c r="C14" s="214" t="s">
        <v>589</v>
      </c>
      <c r="D14" s="302">
        <v>1005</v>
      </c>
      <c r="E14" s="457">
        <f>E15+E16</f>
        <v>576176</v>
      </c>
      <c r="F14" s="457">
        <f>F15+F16</f>
        <v>829700</v>
      </c>
      <c r="G14" s="457">
        <f>G15+G16</f>
        <v>420000</v>
      </c>
      <c r="H14" s="457">
        <v>287998</v>
      </c>
      <c r="I14" s="460">
        <f t="shared" si="0"/>
        <v>0.68570952380952377</v>
      </c>
    </row>
    <row r="15" spans="1:11" ht="20.100000000000001" customHeight="1" x14ac:dyDescent="0.3">
      <c r="A15" s="83"/>
      <c r="B15" s="301" t="s">
        <v>590</v>
      </c>
      <c r="C15" s="214" t="s">
        <v>591</v>
      </c>
      <c r="D15" s="302">
        <v>1006</v>
      </c>
      <c r="E15" s="456">
        <v>576176</v>
      </c>
      <c r="F15" s="457">
        <v>829700</v>
      </c>
      <c r="G15" s="456">
        <v>420000</v>
      </c>
      <c r="H15" s="457">
        <v>287998</v>
      </c>
      <c r="I15" s="460">
        <f t="shared" si="0"/>
        <v>0.68570952380952377</v>
      </c>
    </row>
    <row r="16" spans="1:11" ht="20.100000000000001" customHeight="1" x14ac:dyDescent="0.3">
      <c r="A16" s="83"/>
      <c r="B16" s="301" t="s">
        <v>592</v>
      </c>
      <c r="C16" s="214" t="s">
        <v>593</v>
      </c>
      <c r="D16" s="302">
        <v>1007</v>
      </c>
      <c r="E16" s="456"/>
      <c r="F16" s="457"/>
      <c r="G16" s="456"/>
      <c r="H16" s="457"/>
      <c r="I16" s="460" t="str">
        <f t="shared" si="0"/>
        <v xml:space="preserve">  </v>
      </c>
    </row>
    <row r="17" spans="1:9" ht="20.100000000000001" customHeight="1" x14ac:dyDescent="0.3">
      <c r="A17" s="83"/>
      <c r="B17" s="301">
        <v>62</v>
      </c>
      <c r="C17" s="214" t="s">
        <v>594</v>
      </c>
      <c r="D17" s="302">
        <v>1008</v>
      </c>
      <c r="E17" s="456"/>
      <c r="F17" s="457"/>
      <c r="G17" s="456"/>
      <c r="H17" s="457"/>
      <c r="I17" s="460" t="str">
        <f t="shared" si="0"/>
        <v xml:space="preserve">  </v>
      </c>
    </row>
    <row r="18" spans="1:9" ht="20.100000000000001" customHeight="1" x14ac:dyDescent="0.3">
      <c r="A18" s="83"/>
      <c r="B18" s="301">
        <v>630</v>
      </c>
      <c r="C18" s="214" t="s">
        <v>595</v>
      </c>
      <c r="D18" s="302">
        <v>1009</v>
      </c>
      <c r="E18" s="456">
        <v>369</v>
      </c>
      <c r="F18" s="457"/>
      <c r="G18" s="456"/>
      <c r="H18" s="457"/>
      <c r="I18" s="460" t="str">
        <f t="shared" si="0"/>
        <v xml:space="preserve">  </v>
      </c>
    </row>
    <row r="19" spans="1:9" ht="20.100000000000001" customHeight="1" x14ac:dyDescent="0.3">
      <c r="A19" s="83"/>
      <c r="B19" s="301">
        <v>631</v>
      </c>
      <c r="C19" s="214" t="s">
        <v>596</v>
      </c>
      <c r="D19" s="302">
        <v>1010</v>
      </c>
      <c r="E19" s="456">
        <v>186</v>
      </c>
      <c r="F19" s="457"/>
      <c r="G19" s="456"/>
      <c r="H19" s="457"/>
      <c r="I19" s="460" t="str">
        <f t="shared" si="0"/>
        <v xml:space="preserve">  </v>
      </c>
    </row>
    <row r="20" spans="1:9" ht="20.100000000000001" customHeight="1" x14ac:dyDescent="0.3">
      <c r="A20" s="83"/>
      <c r="B20" s="301" t="s">
        <v>597</v>
      </c>
      <c r="C20" s="214" t="s">
        <v>598</v>
      </c>
      <c r="D20" s="302">
        <v>1011</v>
      </c>
      <c r="E20" s="456">
        <v>17434</v>
      </c>
      <c r="F20" s="457">
        <v>10000</v>
      </c>
      <c r="G20" s="456">
        <v>5000</v>
      </c>
      <c r="H20" s="457">
        <v>6243</v>
      </c>
      <c r="I20" s="460">
        <f t="shared" si="0"/>
        <v>1.2485999999999999</v>
      </c>
    </row>
    <row r="21" spans="1:9" ht="25.5" customHeight="1" x14ac:dyDescent="0.3">
      <c r="A21" s="83"/>
      <c r="B21" s="301" t="s">
        <v>599</v>
      </c>
      <c r="C21" s="214" t="s">
        <v>600</v>
      </c>
      <c r="D21" s="302">
        <v>1012</v>
      </c>
      <c r="E21" s="456">
        <v>46</v>
      </c>
      <c r="F21" s="457"/>
      <c r="G21" s="456"/>
      <c r="H21" s="457"/>
      <c r="I21" s="460" t="str">
        <f t="shared" si="0"/>
        <v xml:space="preserve">  </v>
      </c>
    </row>
    <row r="22" spans="1:9" ht="20.100000000000001" customHeight="1" x14ac:dyDescent="0.3">
      <c r="A22" s="83"/>
      <c r="B22" s="307"/>
      <c r="C22" s="308" t="s">
        <v>601</v>
      </c>
      <c r="D22" s="309">
        <v>1013</v>
      </c>
      <c r="E22" s="457">
        <f>E23+E24+E25+E29+E30+E31+E32+E33</f>
        <v>536656</v>
      </c>
      <c r="F22" s="457">
        <f>F23+F24+F25+F29+F30+F31+F32+F33</f>
        <v>742496</v>
      </c>
      <c r="G22" s="457">
        <f>G23+G24+G25+G29+G30+G31+G32+G33</f>
        <v>342114</v>
      </c>
      <c r="H22" s="461">
        <v>278316</v>
      </c>
      <c r="I22" s="462">
        <f t="shared" si="0"/>
        <v>0.81351830091723809</v>
      </c>
    </row>
    <row r="23" spans="1:9" ht="20.100000000000001" customHeight="1" x14ac:dyDescent="0.3">
      <c r="A23" s="83"/>
      <c r="B23" s="301">
        <v>50</v>
      </c>
      <c r="C23" s="214" t="s">
        <v>602</v>
      </c>
      <c r="D23" s="302">
        <v>1014</v>
      </c>
      <c r="E23" s="456">
        <v>325</v>
      </c>
      <c r="F23" s="457">
        <v>400</v>
      </c>
      <c r="G23" s="456">
        <v>200</v>
      </c>
      <c r="H23" s="457">
        <v>291</v>
      </c>
      <c r="I23" s="460">
        <f t="shared" si="0"/>
        <v>1.4550000000000001</v>
      </c>
    </row>
    <row r="24" spans="1:9" ht="20.100000000000001" customHeight="1" x14ac:dyDescent="0.3">
      <c r="A24" s="83"/>
      <c r="B24" s="301">
        <v>51</v>
      </c>
      <c r="C24" s="214" t="s">
        <v>603</v>
      </c>
      <c r="D24" s="302">
        <v>1015</v>
      </c>
      <c r="E24" s="456">
        <v>73168</v>
      </c>
      <c r="F24" s="457">
        <v>89700</v>
      </c>
      <c r="G24" s="456">
        <v>44850</v>
      </c>
      <c r="H24" s="457">
        <v>35550</v>
      </c>
      <c r="I24" s="460">
        <f t="shared" si="0"/>
        <v>0.79264214046822745</v>
      </c>
    </row>
    <row r="25" spans="1:9" ht="25.5" customHeight="1" x14ac:dyDescent="0.3">
      <c r="A25" s="83"/>
      <c r="B25" s="301">
        <v>52</v>
      </c>
      <c r="C25" s="214" t="s">
        <v>604</v>
      </c>
      <c r="D25" s="302">
        <v>1016</v>
      </c>
      <c r="E25" s="457">
        <f>E26+E27+E28</f>
        <v>387957</v>
      </c>
      <c r="F25" s="457">
        <v>461496</v>
      </c>
      <c r="G25" s="457">
        <v>214064</v>
      </c>
      <c r="H25" s="457">
        <v>214080</v>
      </c>
      <c r="I25" s="460">
        <f t="shared" si="0"/>
        <v>1.0000747440017939</v>
      </c>
    </row>
    <row r="26" spans="1:9" ht="20.100000000000001" customHeight="1" x14ac:dyDescent="0.3">
      <c r="A26" s="83"/>
      <c r="B26" s="301">
        <v>520</v>
      </c>
      <c r="C26" s="214" t="s">
        <v>605</v>
      </c>
      <c r="D26" s="302">
        <v>1017</v>
      </c>
      <c r="E26" s="456">
        <v>329104</v>
      </c>
      <c r="F26" s="457"/>
      <c r="G26" s="456"/>
      <c r="H26" s="457">
        <v>182506</v>
      </c>
      <c r="I26" s="460" t="str">
        <f t="shared" si="0"/>
        <v xml:space="preserve">  </v>
      </c>
    </row>
    <row r="27" spans="1:9" ht="20.100000000000001" customHeight="1" x14ac:dyDescent="0.3">
      <c r="A27" s="83"/>
      <c r="B27" s="301">
        <v>521</v>
      </c>
      <c r="C27" s="214" t="s">
        <v>606</v>
      </c>
      <c r="D27" s="302">
        <v>1018</v>
      </c>
      <c r="E27" s="456">
        <v>54633</v>
      </c>
      <c r="F27" s="457"/>
      <c r="G27" s="456"/>
      <c r="H27" s="457">
        <v>29481</v>
      </c>
      <c r="I27" s="460" t="str">
        <f t="shared" si="0"/>
        <v xml:space="preserve">  </v>
      </c>
    </row>
    <row r="28" spans="1:9" ht="20.100000000000001" customHeight="1" x14ac:dyDescent="0.3">
      <c r="A28" s="83"/>
      <c r="B28" s="301" t="s">
        <v>607</v>
      </c>
      <c r="C28" s="214" t="s">
        <v>608</v>
      </c>
      <c r="D28" s="302">
        <v>1019</v>
      </c>
      <c r="E28" s="456">
        <v>4220</v>
      </c>
      <c r="F28" s="457"/>
      <c r="G28" s="456"/>
      <c r="H28" s="457">
        <v>2093</v>
      </c>
      <c r="I28" s="460" t="str">
        <f t="shared" si="0"/>
        <v xml:space="preserve">  </v>
      </c>
    </row>
    <row r="29" spans="1:9" ht="20.100000000000001" customHeight="1" x14ac:dyDescent="0.3">
      <c r="A29" s="83"/>
      <c r="B29" s="301">
        <v>540</v>
      </c>
      <c r="C29" s="214" t="s">
        <v>609</v>
      </c>
      <c r="D29" s="302">
        <v>1020</v>
      </c>
      <c r="E29" s="456">
        <v>24905</v>
      </c>
      <c r="F29" s="457">
        <v>70000</v>
      </c>
      <c r="G29" s="456">
        <v>35000</v>
      </c>
      <c r="H29" s="457">
        <v>12431</v>
      </c>
      <c r="I29" s="460">
        <f t="shared" si="0"/>
        <v>0.35517142857142858</v>
      </c>
    </row>
    <row r="30" spans="1:9" ht="25.5" customHeight="1" x14ac:dyDescent="0.3">
      <c r="A30" s="83"/>
      <c r="B30" s="301" t="s">
        <v>610</v>
      </c>
      <c r="C30" s="214" t="s">
        <v>611</v>
      </c>
      <c r="D30" s="302">
        <v>1021</v>
      </c>
      <c r="E30" s="456">
        <v>533</v>
      </c>
      <c r="F30" s="457"/>
      <c r="G30" s="456"/>
      <c r="H30" s="457"/>
      <c r="I30" s="460" t="str">
        <f t="shared" si="0"/>
        <v xml:space="preserve">  </v>
      </c>
    </row>
    <row r="31" spans="1:9" ht="20.100000000000001" customHeight="1" x14ac:dyDescent="0.3">
      <c r="A31" s="83"/>
      <c r="B31" s="301">
        <v>53</v>
      </c>
      <c r="C31" s="214" t="s">
        <v>612</v>
      </c>
      <c r="D31" s="302">
        <v>1022</v>
      </c>
      <c r="E31" s="456">
        <v>9993</v>
      </c>
      <c r="F31" s="457">
        <v>40900</v>
      </c>
      <c r="G31" s="456">
        <v>20500</v>
      </c>
      <c r="H31" s="457">
        <v>4370</v>
      </c>
      <c r="I31" s="460">
        <f t="shared" si="0"/>
        <v>0.21317073170731707</v>
      </c>
    </row>
    <row r="32" spans="1:9" ht="20.100000000000001" customHeight="1" x14ac:dyDescent="0.3">
      <c r="A32" s="83"/>
      <c r="B32" s="301" t="s">
        <v>613</v>
      </c>
      <c r="C32" s="214" t="s">
        <v>614</v>
      </c>
      <c r="D32" s="302">
        <v>1023</v>
      </c>
      <c r="E32" s="456">
        <v>9929</v>
      </c>
      <c r="F32" s="457">
        <v>30000</v>
      </c>
      <c r="G32" s="456">
        <v>15000</v>
      </c>
      <c r="H32" s="457"/>
      <c r="I32" s="460">
        <f t="shared" si="0"/>
        <v>0</v>
      </c>
    </row>
    <row r="33" spans="1:9" ht="20.100000000000001" customHeight="1" x14ac:dyDescent="0.3">
      <c r="A33" s="83"/>
      <c r="B33" s="301">
        <v>55</v>
      </c>
      <c r="C33" s="214" t="s">
        <v>615</v>
      </c>
      <c r="D33" s="302">
        <v>1024</v>
      </c>
      <c r="E33" s="456">
        <v>29846</v>
      </c>
      <c r="F33" s="457">
        <v>50000</v>
      </c>
      <c r="G33" s="456">
        <v>12500</v>
      </c>
      <c r="H33" s="457">
        <v>11594</v>
      </c>
      <c r="I33" s="460">
        <f t="shared" si="0"/>
        <v>0.92752000000000001</v>
      </c>
    </row>
    <row r="34" spans="1:9" ht="20.100000000000001" customHeight="1" x14ac:dyDescent="0.3">
      <c r="A34" s="83"/>
      <c r="B34" s="307"/>
      <c r="C34" s="308" t="s">
        <v>616</v>
      </c>
      <c r="D34" s="309">
        <v>1025</v>
      </c>
      <c r="E34" s="457">
        <f>E9-E22</f>
        <v>57753</v>
      </c>
      <c r="F34" s="457">
        <f>F9-F22</f>
        <v>97604</v>
      </c>
      <c r="G34" s="457">
        <f>G9-G22</f>
        <v>83086</v>
      </c>
      <c r="H34" s="461">
        <v>16216</v>
      </c>
      <c r="I34" s="462">
        <f t="shared" si="0"/>
        <v>0.19517126832438678</v>
      </c>
    </row>
    <row r="35" spans="1:9" ht="20.100000000000001" customHeight="1" x14ac:dyDescent="0.3">
      <c r="A35" s="83"/>
      <c r="B35" s="307"/>
      <c r="C35" s="308" t="s">
        <v>617</v>
      </c>
      <c r="D35" s="309">
        <v>1026</v>
      </c>
      <c r="E35" s="456"/>
      <c r="F35" s="457"/>
      <c r="G35" s="456"/>
      <c r="H35" s="461"/>
      <c r="I35" s="462" t="str">
        <f t="shared" si="0"/>
        <v xml:space="preserve">  </v>
      </c>
    </row>
    <row r="36" spans="1:9" ht="20.100000000000001" customHeight="1" x14ac:dyDescent="0.3">
      <c r="A36" s="83"/>
      <c r="B36" s="533"/>
      <c r="C36" s="310" t="s">
        <v>618</v>
      </c>
      <c r="D36" s="535">
        <v>1027</v>
      </c>
      <c r="E36" s="555">
        <f>E38+E39+E40+E41</f>
        <v>21942</v>
      </c>
      <c r="F36" s="555">
        <f>F38+F39+F40+F41</f>
        <v>10024</v>
      </c>
      <c r="G36" s="555">
        <f>G38+G39+G40+G41</f>
        <v>5012</v>
      </c>
      <c r="H36" s="561">
        <v>9594</v>
      </c>
      <c r="I36" s="545">
        <f t="shared" si="0"/>
        <v>1.9142059058260175</v>
      </c>
    </row>
    <row r="37" spans="1:9" ht="14.25" customHeight="1" x14ac:dyDescent="0.3">
      <c r="A37" s="83"/>
      <c r="B37" s="533"/>
      <c r="C37" s="306" t="s">
        <v>619</v>
      </c>
      <c r="D37" s="535"/>
      <c r="E37" s="556"/>
      <c r="F37" s="556"/>
      <c r="G37" s="556"/>
      <c r="H37" s="562"/>
      <c r="I37" s="546" t="str">
        <f t="shared" si="0"/>
        <v xml:space="preserve">  </v>
      </c>
    </row>
    <row r="38" spans="1:9" ht="24" customHeight="1" x14ac:dyDescent="0.3">
      <c r="A38" s="83"/>
      <c r="B38" s="301" t="s">
        <v>620</v>
      </c>
      <c r="C38" s="214" t="s">
        <v>621</v>
      </c>
      <c r="D38" s="302">
        <v>1028</v>
      </c>
      <c r="E38" s="456"/>
      <c r="F38" s="457"/>
      <c r="G38" s="456"/>
      <c r="H38" s="457"/>
      <c r="I38" s="460" t="str">
        <f t="shared" si="0"/>
        <v xml:space="preserve">  </v>
      </c>
    </row>
    <row r="39" spans="1:9" ht="20.100000000000001" customHeight="1" x14ac:dyDescent="0.3">
      <c r="A39" s="83"/>
      <c r="B39" s="301">
        <v>662</v>
      </c>
      <c r="C39" s="214" t="s">
        <v>622</v>
      </c>
      <c r="D39" s="302">
        <v>1029</v>
      </c>
      <c r="E39" s="456">
        <v>21923</v>
      </c>
      <c r="F39" s="457">
        <v>10000</v>
      </c>
      <c r="G39" s="456">
        <v>5000</v>
      </c>
      <c r="H39" s="457">
        <v>9592</v>
      </c>
      <c r="I39" s="460">
        <f t="shared" si="0"/>
        <v>1.9184000000000001</v>
      </c>
    </row>
    <row r="40" spans="1:9" ht="20.100000000000001" customHeight="1" x14ac:dyDescent="0.3">
      <c r="A40" s="83"/>
      <c r="B40" s="301" t="s">
        <v>126</v>
      </c>
      <c r="C40" s="214" t="s">
        <v>623</v>
      </c>
      <c r="D40" s="302">
        <v>1030</v>
      </c>
      <c r="E40" s="456">
        <v>19</v>
      </c>
      <c r="F40" s="457">
        <v>24</v>
      </c>
      <c r="G40" s="456">
        <v>12</v>
      </c>
      <c r="H40" s="457">
        <v>2</v>
      </c>
      <c r="I40" s="460">
        <f t="shared" si="0"/>
        <v>0.16666666666666666</v>
      </c>
    </row>
    <row r="41" spans="1:9" ht="20.100000000000001" customHeight="1" x14ac:dyDescent="0.3">
      <c r="A41" s="83"/>
      <c r="B41" s="301" t="s">
        <v>624</v>
      </c>
      <c r="C41" s="214" t="s">
        <v>625</v>
      </c>
      <c r="D41" s="302">
        <v>1031</v>
      </c>
      <c r="E41" s="456"/>
      <c r="F41" s="457"/>
      <c r="G41" s="456"/>
      <c r="H41" s="457"/>
      <c r="I41" s="460" t="str">
        <f t="shared" si="0"/>
        <v xml:space="preserve">  </v>
      </c>
    </row>
    <row r="42" spans="1:9" ht="20.100000000000001" customHeight="1" x14ac:dyDescent="0.3">
      <c r="A42" s="83"/>
      <c r="B42" s="533"/>
      <c r="C42" s="310" t="s">
        <v>626</v>
      </c>
      <c r="D42" s="535">
        <v>1032</v>
      </c>
      <c r="E42" s="555">
        <f>E44+E45+E46+E47</f>
        <v>20987</v>
      </c>
      <c r="F42" s="555">
        <f>F44+F45+F46+F47</f>
        <v>50008</v>
      </c>
      <c r="G42" s="555">
        <f>G44+G45+G46+G47</f>
        <v>25004</v>
      </c>
      <c r="H42" s="569">
        <v>6493</v>
      </c>
      <c r="I42" s="545">
        <f t="shared" si="0"/>
        <v>0.25967845144776835</v>
      </c>
    </row>
    <row r="43" spans="1:9" ht="20.100000000000001" customHeight="1" x14ac:dyDescent="0.3">
      <c r="A43" s="83"/>
      <c r="B43" s="533"/>
      <c r="C43" s="306" t="s">
        <v>627</v>
      </c>
      <c r="D43" s="535"/>
      <c r="E43" s="556"/>
      <c r="F43" s="556"/>
      <c r="G43" s="556"/>
      <c r="H43" s="570"/>
      <c r="I43" s="546" t="str">
        <f t="shared" si="0"/>
        <v xml:space="preserve">  </v>
      </c>
    </row>
    <row r="44" spans="1:9" ht="27.75" customHeight="1" x14ac:dyDescent="0.3">
      <c r="A44" s="83"/>
      <c r="B44" s="301" t="s">
        <v>628</v>
      </c>
      <c r="C44" s="214" t="s">
        <v>629</v>
      </c>
      <c r="D44" s="302">
        <v>1033</v>
      </c>
      <c r="E44" s="456"/>
      <c r="F44" s="457"/>
      <c r="G44" s="456"/>
      <c r="H44" s="457"/>
      <c r="I44" s="460" t="str">
        <f t="shared" si="0"/>
        <v xml:space="preserve">  </v>
      </c>
    </row>
    <row r="45" spans="1:9" ht="20.100000000000001" customHeight="1" x14ac:dyDescent="0.3">
      <c r="A45" s="83"/>
      <c r="B45" s="301">
        <v>562</v>
      </c>
      <c r="C45" s="214" t="s">
        <v>630</v>
      </c>
      <c r="D45" s="302">
        <v>1034</v>
      </c>
      <c r="E45" s="456">
        <v>20243</v>
      </c>
      <c r="F45" s="457">
        <v>32000</v>
      </c>
      <c r="G45" s="456">
        <v>16000</v>
      </c>
      <c r="H45" s="457">
        <v>5727</v>
      </c>
      <c r="I45" s="460">
        <f t="shared" si="0"/>
        <v>0.35793750000000002</v>
      </c>
    </row>
    <row r="46" spans="1:9" ht="20.100000000000001" customHeight="1" x14ac:dyDescent="0.3">
      <c r="A46" s="83"/>
      <c r="B46" s="301" t="s">
        <v>127</v>
      </c>
      <c r="C46" s="214" t="s">
        <v>631</v>
      </c>
      <c r="D46" s="302">
        <v>1035</v>
      </c>
      <c r="E46" s="456">
        <v>113</v>
      </c>
      <c r="F46" s="457">
        <v>8</v>
      </c>
      <c r="G46" s="456">
        <v>4</v>
      </c>
      <c r="H46" s="457"/>
      <c r="I46" s="460">
        <f t="shared" si="0"/>
        <v>0</v>
      </c>
    </row>
    <row r="47" spans="1:9" ht="20.100000000000001" customHeight="1" x14ac:dyDescent="0.3">
      <c r="A47" s="83"/>
      <c r="B47" s="301" t="s">
        <v>632</v>
      </c>
      <c r="C47" s="214" t="s">
        <v>633</v>
      </c>
      <c r="D47" s="302">
        <v>1036</v>
      </c>
      <c r="E47" s="456">
        <v>631</v>
      </c>
      <c r="F47" s="457">
        <v>18000</v>
      </c>
      <c r="G47" s="456">
        <v>9000</v>
      </c>
      <c r="H47" s="457">
        <v>766</v>
      </c>
      <c r="I47" s="460">
        <f t="shared" si="0"/>
        <v>8.511111111111111E-2</v>
      </c>
    </row>
    <row r="48" spans="1:9" ht="20.100000000000001" customHeight="1" x14ac:dyDescent="0.3">
      <c r="A48" s="83"/>
      <c r="B48" s="301"/>
      <c r="C48" s="205" t="s">
        <v>634</v>
      </c>
      <c r="D48" s="302">
        <v>1037</v>
      </c>
      <c r="E48" s="456">
        <f>E36-E42</f>
        <v>955</v>
      </c>
      <c r="F48" s="457"/>
      <c r="G48" s="456"/>
      <c r="H48" s="457">
        <v>3099</v>
      </c>
      <c r="I48" s="460" t="str">
        <f t="shared" si="0"/>
        <v xml:space="preserve">  </v>
      </c>
    </row>
    <row r="49" spans="1:9" ht="20.100000000000001" customHeight="1" x14ac:dyDescent="0.3">
      <c r="A49" s="83"/>
      <c r="B49" s="301"/>
      <c r="C49" s="205" t="s">
        <v>635</v>
      </c>
      <c r="D49" s="302">
        <v>1038</v>
      </c>
      <c r="E49" s="457"/>
      <c r="F49" s="457">
        <f>F42-F36</f>
        <v>39984</v>
      </c>
      <c r="G49" s="457">
        <f>G42-G36</f>
        <v>19992</v>
      </c>
      <c r="H49" s="457"/>
      <c r="I49" s="460">
        <f t="shared" si="0"/>
        <v>0</v>
      </c>
    </row>
    <row r="50" spans="1:9" ht="34.5" customHeight="1" x14ac:dyDescent="0.3">
      <c r="A50" s="83"/>
      <c r="B50" s="301" t="s">
        <v>636</v>
      </c>
      <c r="C50" s="205" t="s">
        <v>637</v>
      </c>
      <c r="D50" s="302">
        <v>1039</v>
      </c>
      <c r="E50" s="456">
        <v>45031</v>
      </c>
      <c r="F50" s="457"/>
      <c r="G50" s="456"/>
      <c r="H50" s="457">
        <v>28660</v>
      </c>
      <c r="I50" s="460" t="str">
        <f t="shared" si="0"/>
        <v xml:space="preserve">  </v>
      </c>
    </row>
    <row r="51" spans="1:9" ht="35.25" customHeight="1" x14ac:dyDescent="0.3">
      <c r="A51" s="83"/>
      <c r="B51" s="301" t="s">
        <v>638</v>
      </c>
      <c r="C51" s="205" t="s">
        <v>639</v>
      </c>
      <c r="D51" s="302">
        <v>1040</v>
      </c>
      <c r="E51" s="456">
        <v>82795</v>
      </c>
      <c r="F51" s="457">
        <v>4000</v>
      </c>
      <c r="G51" s="456">
        <v>2000</v>
      </c>
      <c r="H51" s="457"/>
      <c r="I51" s="460">
        <f t="shared" si="0"/>
        <v>0</v>
      </c>
    </row>
    <row r="52" spans="1:9" ht="20.100000000000001" customHeight="1" x14ac:dyDescent="0.3">
      <c r="A52" s="83"/>
      <c r="B52" s="307">
        <v>67</v>
      </c>
      <c r="C52" s="308" t="s">
        <v>640</v>
      </c>
      <c r="D52" s="309">
        <v>1041</v>
      </c>
      <c r="E52" s="456">
        <v>8185</v>
      </c>
      <c r="F52" s="457">
        <v>3200</v>
      </c>
      <c r="G52" s="456">
        <v>2000</v>
      </c>
      <c r="H52" s="461">
        <v>1092</v>
      </c>
      <c r="I52" s="462">
        <f t="shared" si="0"/>
        <v>0.54600000000000004</v>
      </c>
    </row>
    <row r="53" spans="1:9" ht="20.100000000000001" customHeight="1" x14ac:dyDescent="0.3">
      <c r="A53" s="83"/>
      <c r="B53" s="307">
        <v>57</v>
      </c>
      <c r="C53" s="308" t="s">
        <v>641</v>
      </c>
      <c r="D53" s="309">
        <v>1042</v>
      </c>
      <c r="E53" s="456">
        <v>1153</v>
      </c>
      <c r="F53" s="457">
        <v>24000</v>
      </c>
      <c r="G53" s="456">
        <v>12000</v>
      </c>
      <c r="H53" s="461">
        <v>729</v>
      </c>
      <c r="I53" s="462">
        <f t="shared" si="0"/>
        <v>6.0749999999999998E-2</v>
      </c>
    </row>
    <row r="54" spans="1:9" ht="20.100000000000001" customHeight="1" x14ac:dyDescent="0.3">
      <c r="A54" s="83"/>
      <c r="B54" s="533"/>
      <c r="C54" s="310" t="s">
        <v>642</v>
      </c>
      <c r="D54" s="535">
        <v>1043</v>
      </c>
      <c r="E54" s="555">
        <f>E9+E36+E50+E52</f>
        <v>669567</v>
      </c>
      <c r="F54" s="555">
        <f>F9+F36+F50+F52</f>
        <v>853324</v>
      </c>
      <c r="G54" s="555">
        <f>G9+G36+G50+G52</f>
        <v>432212</v>
      </c>
      <c r="H54" s="561">
        <v>333878</v>
      </c>
      <c r="I54" s="545">
        <f t="shared" si="0"/>
        <v>0.77248665006987316</v>
      </c>
    </row>
    <row r="55" spans="1:9" ht="12" customHeight="1" x14ac:dyDescent="0.3">
      <c r="A55" s="83"/>
      <c r="B55" s="533"/>
      <c r="C55" s="306" t="s">
        <v>643</v>
      </c>
      <c r="D55" s="535"/>
      <c r="E55" s="556"/>
      <c r="F55" s="556"/>
      <c r="G55" s="556"/>
      <c r="H55" s="562"/>
      <c r="I55" s="546" t="str">
        <f t="shared" si="0"/>
        <v xml:space="preserve">  </v>
      </c>
    </row>
    <row r="56" spans="1:9" ht="20.100000000000001" customHeight="1" x14ac:dyDescent="0.3">
      <c r="A56" s="83"/>
      <c r="B56" s="533"/>
      <c r="C56" s="310" t="s">
        <v>644</v>
      </c>
      <c r="D56" s="535">
        <v>1044</v>
      </c>
      <c r="E56" s="555">
        <f>E22+E42+E51+E53</f>
        <v>641591</v>
      </c>
      <c r="F56" s="555">
        <f>F22+F42+F51+F53</f>
        <v>820504</v>
      </c>
      <c r="G56" s="555">
        <f>G22+G42+G51+G53</f>
        <v>381118</v>
      </c>
      <c r="H56" s="561">
        <v>285538</v>
      </c>
      <c r="I56" s="545">
        <f t="shared" si="0"/>
        <v>0.74921153028720766</v>
      </c>
    </row>
    <row r="57" spans="1:9" ht="13.5" customHeight="1" x14ac:dyDescent="0.3">
      <c r="A57" s="83"/>
      <c r="B57" s="533"/>
      <c r="C57" s="306" t="s">
        <v>645</v>
      </c>
      <c r="D57" s="535"/>
      <c r="E57" s="556"/>
      <c r="F57" s="556"/>
      <c r="G57" s="556"/>
      <c r="H57" s="562"/>
      <c r="I57" s="546" t="str">
        <f t="shared" si="0"/>
        <v xml:space="preserve">  </v>
      </c>
    </row>
    <row r="58" spans="1:9" ht="20.100000000000001" customHeight="1" x14ac:dyDescent="0.3">
      <c r="A58" s="83"/>
      <c r="B58" s="301"/>
      <c r="C58" s="205" t="s">
        <v>646</v>
      </c>
      <c r="D58" s="302">
        <v>1045</v>
      </c>
      <c r="E58" s="457">
        <f>E54-E56</f>
        <v>27976</v>
      </c>
      <c r="F58" s="457">
        <f>F54-F56</f>
        <v>32820</v>
      </c>
      <c r="G58" s="457">
        <f>G54-G56</f>
        <v>51094</v>
      </c>
      <c r="H58" s="457">
        <v>48440</v>
      </c>
      <c r="I58" s="460">
        <f t="shared" si="0"/>
        <v>0.94805652327083412</v>
      </c>
    </row>
    <row r="59" spans="1:9" ht="20.100000000000001" customHeight="1" x14ac:dyDescent="0.3">
      <c r="A59" s="83"/>
      <c r="B59" s="301"/>
      <c r="C59" s="205" t="s">
        <v>647</v>
      </c>
      <c r="D59" s="302">
        <v>1046</v>
      </c>
      <c r="E59" s="456"/>
      <c r="F59" s="457"/>
      <c r="G59" s="456"/>
      <c r="H59" s="457"/>
      <c r="I59" s="460" t="str">
        <f t="shared" si="0"/>
        <v xml:space="preserve">  </v>
      </c>
    </row>
    <row r="60" spans="1:9" ht="41.25" customHeight="1" x14ac:dyDescent="0.3">
      <c r="A60" s="83"/>
      <c r="B60" s="301" t="s">
        <v>92</v>
      </c>
      <c r="C60" s="205" t="s">
        <v>648</v>
      </c>
      <c r="D60" s="302">
        <v>1047</v>
      </c>
      <c r="E60" s="456"/>
      <c r="F60" s="457"/>
      <c r="G60" s="456"/>
      <c r="H60" s="457"/>
      <c r="I60" s="460" t="str">
        <f t="shared" si="0"/>
        <v xml:space="preserve">  </v>
      </c>
    </row>
    <row r="61" spans="1:9" ht="45" customHeight="1" x14ac:dyDescent="0.3">
      <c r="A61" s="83"/>
      <c r="B61" s="301" t="s">
        <v>649</v>
      </c>
      <c r="C61" s="205" t="s">
        <v>650</v>
      </c>
      <c r="D61" s="302">
        <v>1048</v>
      </c>
      <c r="E61" s="456">
        <v>916</v>
      </c>
      <c r="F61" s="457">
        <v>4000</v>
      </c>
      <c r="G61" s="456">
        <v>2000</v>
      </c>
      <c r="H61" s="457">
        <v>476</v>
      </c>
      <c r="I61" s="460">
        <f t="shared" si="0"/>
        <v>0.23799999999999999</v>
      </c>
    </row>
    <row r="62" spans="1:9" ht="20.100000000000001" customHeight="1" x14ac:dyDescent="0.3">
      <c r="A62" s="83"/>
      <c r="B62" s="559"/>
      <c r="C62" s="210" t="s">
        <v>651</v>
      </c>
      <c r="D62" s="560">
        <v>1049</v>
      </c>
      <c r="E62" s="555">
        <f>E58-E59+E60-E61</f>
        <v>27060</v>
      </c>
      <c r="F62" s="555">
        <f>F58-F59+F60-F61</f>
        <v>28820</v>
      </c>
      <c r="G62" s="555">
        <f>G58-G59+G60-G61</f>
        <v>49094</v>
      </c>
      <c r="H62" s="567">
        <v>47864</v>
      </c>
      <c r="I62" s="565">
        <f t="shared" si="0"/>
        <v>0.97494602191713853</v>
      </c>
    </row>
    <row r="63" spans="1:9" ht="12.75" customHeight="1" x14ac:dyDescent="0.3">
      <c r="A63" s="83"/>
      <c r="B63" s="559"/>
      <c r="C63" s="211" t="s">
        <v>672</v>
      </c>
      <c r="D63" s="560"/>
      <c r="E63" s="556"/>
      <c r="F63" s="556"/>
      <c r="G63" s="556"/>
      <c r="H63" s="568"/>
      <c r="I63" s="566" t="str">
        <f t="shared" si="0"/>
        <v xml:space="preserve">  </v>
      </c>
    </row>
    <row r="64" spans="1:9" ht="20.100000000000001" customHeight="1" x14ac:dyDescent="0.3">
      <c r="A64" s="83"/>
      <c r="B64" s="559"/>
      <c r="C64" s="210" t="s">
        <v>652</v>
      </c>
      <c r="D64" s="560">
        <v>1050</v>
      </c>
      <c r="E64" s="557"/>
      <c r="F64" s="555"/>
      <c r="G64" s="557"/>
      <c r="H64" s="555"/>
      <c r="I64" s="563" t="str">
        <f t="shared" si="0"/>
        <v xml:space="preserve">  </v>
      </c>
    </row>
    <row r="65" spans="1:9" ht="14.25" customHeight="1" x14ac:dyDescent="0.3">
      <c r="A65" s="83"/>
      <c r="B65" s="559"/>
      <c r="C65" s="211" t="s">
        <v>653</v>
      </c>
      <c r="D65" s="560"/>
      <c r="E65" s="558"/>
      <c r="F65" s="556"/>
      <c r="G65" s="558"/>
      <c r="H65" s="556"/>
      <c r="I65" s="564" t="str">
        <f t="shared" si="0"/>
        <v xml:space="preserve">  </v>
      </c>
    </row>
    <row r="66" spans="1:9" ht="20.100000000000001" customHeight="1" x14ac:dyDescent="0.3">
      <c r="A66" s="83"/>
      <c r="B66" s="301"/>
      <c r="C66" s="205" t="s">
        <v>654</v>
      </c>
      <c r="D66" s="302"/>
      <c r="E66" s="456"/>
      <c r="F66" s="457"/>
      <c r="G66" s="456"/>
      <c r="H66" s="457"/>
      <c r="I66" s="460" t="str">
        <f t="shared" si="0"/>
        <v xml:space="preserve">  </v>
      </c>
    </row>
    <row r="67" spans="1:9" ht="20.100000000000001" customHeight="1" x14ac:dyDescent="0.3">
      <c r="A67" s="83"/>
      <c r="B67" s="301">
        <v>721</v>
      </c>
      <c r="C67" s="214" t="s">
        <v>655</v>
      </c>
      <c r="D67" s="302">
        <v>1051</v>
      </c>
      <c r="E67" s="456"/>
      <c r="F67" s="457"/>
      <c r="G67" s="456"/>
      <c r="H67" s="457">
        <v>1673</v>
      </c>
      <c r="I67" s="460" t="str">
        <f t="shared" si="0"/>
        <v xml:space="preserve">  </v>
      </c>
    </row>
    <row r="68" spans="1:9" ht="20.100000000000001" customHeight="1" x14ac:dyDescent="0.3">
      <c r="A68" s="83"/>
      <c r="B68" s="301" t="s">
        <v>656</v>
      </c>
      <c r="C68" s="214" t="s">
        <v>657</v>
      </c>
      <c r="D68" s="302">
        <v>1052</v>
      </c>
      <c r="E68" s="456"/>
      <c r="F68" s="457"/>
      <c r="G68" s="456"/>
      <c r="H68" s="457"/>
      <c r="I68" s="460" t="str">
        <f t="shared" si="0"/>
        <v xml:space="preserve">  </v>
      </c>
    </row>
    <row r="69" spans="1:9" ht="20.100000000000001" customHeight="1" x14ac:dyDescent="0.3">
      <c r="A69" s="83"/>
      <c r="B69" s="301" t="s">
        <v>658</v>
      </c>
      <c r="C69" s="214" t="s">
        <v>659</v>
      </c>
      <c r="D69" s="302">
        <v>1053</v>
      </c>
      <c r="E69" s="456"/>
      <c r="F69" s="457"/>
      <c r="G69" s="456"/>
      <c r="H69" s="457"/>
      <c r="I69" s="460" t="str">
        <f t="shared" si="0"/>
        <v xml:space="preserve">  </v>
      </c>
    </row>
    <row r="70" spans="1:9" ht="20.100000000000001" customHeight="1" x14ac:dyDescent="0.3">
      <c r="A70" s="83"/>
      <c r="B70" s="301">
        <v>723</v>
      </c>
      <c r="C70" s="205" t="s">
        <v>660</v>
      </c>
      <c r="D70" s="302">
        <v>1054</v>
      </c>
      <c r="E70" s="456"/>
      <c r="F70" s="457"/>
      <c r="G70" s="456"/>
      <c r="H70" s="457"/>
      <c r="I70" s="460" t="str">
        <f t="shared" si="0"/>
        <v xml:space="preserve">  </v>
      </c>
    </row>
    <row r="71" spans="1:9" ht="20.100000000000001" customHeight="1" x14ac:dyDescent="0.3">
      <c r="A71" s="83"/>
      <c r="B71" s="533"/>
      <c r="C71" s="310" t="s">
        <v>661</v>
      </c>
      <c r="D71" s="535">
        <v>1055</v>
      </c>
      <c r="E71" s="555">
        <f>E62-E64-E67-E68+E69-E70</f>
        <v>27060</v>
      </c>
      <c r="F71" s="555">
        <f>F62-F64-F67-F68+F69-F70</f>
        <v>28820</v>
      </c>
      <c r="G71" s="555">
        <f>G62-G64-G67-G68+G69-G70</f>
        <v>49094</v>
      </c>
      <c r="H71" s="561">
        <v>46191</v>
      </c>
      <c r="I71" s="545">
        <f t="shared" si="0"/>
        <v>0.94086853790687253</v>
      </c>
    </row>
    <row r="72" spans="1:9" ht="14.25" customHeight="1" x14ac:dyDescent="0.3">
      <c r="A72" s="83"/>
      <c r="B72" s="533"/>
      <c r="C72" s="306" t="s">
        <v>662</v>
      </c>
      <c r="D72" s="535"/>
      <c r="E72" s="556"/>
      <c r="F72" s="556"/>
      <c r="G72" s="556"/>
      <c r="H72" s="562"/>
      <c r="I72" s="546" t="str">
        <f t="shared" si="0"/>
        <v xml:space="preserve">  </v>
      </c>
    </row>
    <row r="73" spans="1:9" ht="20.100000000000001" customHeight="1" x14ac:dyDescent="0.3">
      <c r="A73" s="83"/>
      <c r="B73" s="533"/>
      <c r="C73" s="310" t="s">
        <v>663</v>
      </c>
      <c r="D73" s="535">
        <v>1056</v>
      </c>
      <c r="E73" s="557"/>
      <c r="F73" s="555"/>
      <c r="G73" s="557"/>
      <c r="H73" s="561"/>
      <c r="I73" s="545" t="str">
        <f t="shared" si="0"/>
        <v xml:space="preserve">  </v>
      </c>
    </row>
    <row r="74" spans="1:9" ht="14.25" customHeight="1" x14ac:dyDescent="0.3">
      <c r="A74" s="83"/>
      <c r="B74" s="533"/>
      <c r="C74" s="306" t="s">
        <v>664</v>
      </c>
      <c r="D74" s="535"/>
      <c r="E74" s="558"/>
      <c r="F74" s="556"/>
      <c r="G74" s="558"/>
      <c r="H74" s="562"/>
      <c r="I74" s="546" t="str">
        <f t="shared" si="0"/>
        <v xml:space="preserve">  </v>
      </c>
    </row>
    <row r="75" spans="1:9" ht="20.100000000000001" customHeight="1" x14ac:dyDescent="0.3">
      <c r="A75" s="83"/>
      <c r="B75" s="301"/>
      <c r="C75" s="214" t="s">
        <v>665</v>
      </c>
      <c r="D75" s="302">
        <v>1057</v>
      </c>
      <c r="E75" s="456"/>
      <c r="F75" s="457"/>
      <c r="G75" s="456"/>
      <c r="H75" s="457"/>
      <c r="I75" s="460" t="str">
        <f t="shared" ref="I75:I81" si="1">IFERROR(H75/G75,"  ")</f>
        <v xml:space="preserve">  </v>
      </c>
    </row>
    <row r="76" spans="1:9" ht="20.100000000000001" customHeight="1" x14ac:dyDescent="0.3">
      <c r="A76" s="83"/>
      <c r="B76" s="301"/>
      <c r="C76" s="214" t="s">
        <v>666</v>
      </c>
      <c r="D76" s="302">
        <v>1058</v>
      </c>
      <c r="E76" s="456"/>
      <c r="F76" s="457"/>
      <c r="G76" s="456"/>
      <c r="H76" s="457"/>
      <c r="I76" s="460" t="str">
        <f t="shared" si="1"/>
        <v xml:space="preserve">  </v>
      </c>
    </row>
    <row r="77" spans="1:9" ht="20.100000000000001" customHeight="1" x14ac:dyDescent="0.3">
      <c r="A77" s="83"/>
      <c r="B77" s="301"/>
      <c r="C77" s="214" t="s">
        <v>667</v>
      </c>
      <c r="D77" s="302">
        <v>1059</v>
      </c>
      <c r="E77" s="456"/>
      <c r="F77" s="457"/>
      <c r="G77" s="456"/>
      <c r="H77" s="457"/>
      <c r="I77" s="460" t="str">
        <f t="shared" si="1"/>
        <v xml:space="preserve">  </v>
      </c>
    </row>
    <row r="78" spans="1:9" ht="20.100000000000001" customHeight="1" x14ac:dyDescent="0.3">
      <c r="A78" s="83"/>
      <c r="B78" s="301"/>
      <c r="C78" s="214" t="s">
        <v>668</v>
      </c>
      <c r="D78" s="302">
        <v>1060</v>
      </c>
      <c r="E78" s="456"/>
      <c r="F78" s="457"/>
      <c r="G78" s="456"/>
      <c r="H78" s="457"/>
      <c r="I78" s="460" t="str">
        <f t="shared" si="1"/>
        <v xml:space="preserve">  </v>
      </c>
    </row>
    <row r="79" spans="1:9" ht="20.100000000000001" customHeight="1" x14ac:dyDescent="0.3">
      <c r="A79" s="83"/>
      <c r="B79" s="301"/>
      <c r="C79" s="214" t="s">
        <v>669</v>
      </c>
      <c r="D79" s="302"/>
      <c r="E79" s="456"/>
      <c r="F79" s="457"/>
      <c r="G79" s="456"/>
      <c r="H79" s="457"/>
      <c r="I79" s="460" t="str">
        <f t="shared" si="1"/>
        <v xml:space="preserve">  </v>
      </c>
    </row>
    <row r="80" spans="1:9" ht="20.100000000000001" customHeight="1" x14ac:dyDescent="0.3">
      <c r="A80" s="83"/>
      <c r="B80" s="301"/>
      <c r="C80" s="214" t="s">
        <v>670</v>
      </c>
      <c r="D80" s="302">
        <v>1061</v>
      </c>
      <c r="E80" s="456"/>
      <c r="F80" s="457"/>
      <c r="G80" s="456"/>
      <c r="H80" s="457"/>
      <c r="I80" s="460" t="str">
        <f t="shared" si="1"/>
        <v xml:space="preserve">  </v>
      </c>
    </row>
    <row r="81" spans="1:9" ht="20.100000000000001" customHeight="1" thickBot="1" x14ac:dyDescent="0.35">
      <c r="A81" s="83"/>
      <c r="B81" s="221"/>
      <c r="C81" s="303" t="s">
        <v>671</v>
      </c>
      <c r="D81" s="300">
        <v>1062</v>
      </c>
      <c r="E81" s="458"/>
      <c r="F81" s="459"/>
      <c r="G81" s="458"/>
      <c r="H81" s="459"/>
      <c r="I81" s="463" t="str">
        <f t="shared" si="1"/>
        <v xml:space="preserve">  </v>
      </c>
    </row>
    <row r="82" spans="1:9" x14ac:dyDescent="0.3">
      <c r="B82" s="235"/>
      <c r="G82" s="13"/>
      <c r="H82" s="13"/>
      <c r="I82" s="13"/>
    </row>
    <row r="83" spans="1:9" x14ac:dyDescent="0.3">
      <c r="B83" s="191" t="s">
        <v>578</v>
      </c>
      <c r="G83" s="13"/>
      <c r="H83" s="13"/>
      <c r="I83" s="13"/>
    </row>
    <row r="84" spans="1:9" x14ac:dyDescent="0.3">
      <c r="G84" s="13"/>
      <c r="H84" s="13"/>
      <c r="I84" s="13"/>
    </row>
    <row r="85" spans="1:9" x14ac:dyDescent="0.3">
      <c r="G85" s="13"/>
      <c r="H85" s="13"/>
      <c r="I85" s="13"/>
    </row>
    <row r="86" spans="1:9" x14ac:dyDescent="0.3">
      <c r="G86" s="13"/>
      <c r="H86" s="13"/>
      <c r="I86" s="13"/>
    </row>
    <row r="87" spans="1:9" x14ac:dyDescent="0.3">
      <c r="G87" s="13"/>
      <c r="H87" s="13"/>
      <c r="I87" s="13"/>
    </row>
    <row r="88" spans="1:9" x14ac:dyDescent="0.3">
      <c r="G88" s="13"/>
      <c r="H88" s="13"/>
      <c r="I88" s="13"/>
    </row>
    <row r="89" spans="1:9" x14ac:dyDescent="0.3">
      <c r="G89" s="13"/>
      <c r="H89" s="13"/>
      <c r="I89" s="13"/>
    </row>
    <row r="90" spans="1:9" x14ac:dyDescent="0.3">
      <c r="G90" s="13"/>
      <c r="H90" s="13"/>
      <c r="I90" s="13"/>
    </row>
    <row r="91" spans="1:9" x14ac:dyDescent="0.3">
      <c r="G91" s="13"/>
      <c r="H91" s="13"/>
      <c r="I91" s="13"/>
    </row>
    <row r="92" spans="1:9" x14ac:dyDescent="0.3">
      <c r="G92" s="13"/>
      <c r="H92" s="13"/>
      <c r="I92" s="13"/>
    </row>
    <row r="93" spans="1:9" x14ac:dyDescent="0.3">
      <c r="G93" s="13"/>
      <c r="H93" s="13"/>
      <c r="I93" s="13"/>
    </row>
    <row r="94" spans="1:9" x14ac:dyDescent="0.3">
      <c r="G94" s="13"/>
      <c r="H94" s="13"/>
      <c r="I94" s="13"/>
    </row>
    <row r="95" spans="1:9" x14ac:dyDescent="0.3">
      <c r="G95" s="13"/>
      <c r="H95" s="13"/>
      <c r="I95" s="13"/>
    </row>
    <row r="96" spans="1:9" x14ac:dyDescent="0.3">
      <c r="G96" s="13"/>
      <c r="H96" s="13"/>
      <c r="I96" s="13"/>
    </row>
    <row r="97" spans="7:9" x14ac:dyDescent="0.3">
      <c r="G97" s="13"/>
      <c r="H97" s="13"/>
      <c r="I97" s="13"/>
    </row>
    <row r="98" spans="7:9" x14ac:dyDescent="0.3">
      <c r="G98" s="13"/>
      <c r="H98" s="13"/>
      <c r="I98" s="13"/>
    </row>
    <row r="99" spans="7:9" x14ac:dyDescent="0.3">
      <c r="G99" s="13"/>
      <c r="H99" s="13"/>
      <c r="I99" s="13"/>
    </row>
    <row r="100" spans="7:9" x14ac:dyDescent="0.3">
      <c r="G100" s="13"/>
      <c r="H100" s="13"/>
      <c r="I100" s="13"/>
    </row>
    <row r="101" spans="7:9" x14ac:dyDescent="0.3">
      <c r="G101" s="13"/>
      <c r="H101" s="13"/>
      <c r="I101" s="13"/>
    </row>
    <row r="102" spans="7:9" x14ac:dyDescent="0.3">
      <c r="G102" s="13"/>
      <c r="H102" s="13"/>
      <c r="I102" s="13"/>
    </row>
    <row r="103" spans="7:9" x14ac:dyDescent="0.3">
      <c r="G103" s="13"/>
      <c r="H103" s="13"/>
      <c r="I103" s="13"/>
    </row>
    <row r="104" spans="7:9" x14ac:dyDescent="0.3">
      <c r="G104" s="13"/>
      <c r="H104" s="13"/>
      <c r="I104" s="13"/>
    </row>
    <row r="105" spans="7:9" x14ac:dyDescent="0.3">
      <c r="G105" s="13"/>
      <c r="H105" s="13"/>
      <c r="I105" s="13"/>
    </row>
    <row r="106" spans="7:9" x14ac:dyDescent="0.3">
      <c r="G106" s="13"/>
      <c r="H106" s="13"/>
      <c r="I106" s="13"/>
    </row>
    <row r="107" spans="7:9" x14ac:dyDescent="0.3">
      <c r="G107" s="13"/>
      <c r="H107" s="13"/>
      <c r="I107" s="13"/>
    </row>
    <row r="108" spans="7:9" x14ac:dyDescent="0.3">
      <c r="G108" s="13"/>
      <c r="H108" s="13"/>
      <c r="I108" s="13"/>
    </row>
    <row r="109" spans="7:9" x14ac:dyDescent="0.3">
      <c r="G109" s="13"/>
      <c r="H109" s="13"/>
      <c r="I109" s="13"/>
    </row>
    <row r="110" spans="7:9" x14ac:dyDescent="0.3">
      <c r="G110" s="13"/>
      <c r="H110" s="13"/>
      <c r="I110" s="13"/>
    </row>
    <row r="111" spans="7:9" x14ac:dyDescent="0.3">
      <c r="G111" s="13"/>
      <c r="H111" s="13"/>
      <c r="I111" s="13"/>
    </row>
    <row r="112" spans="7:9" x14ac:dyDescent="0.3">
      <c r="G112" s="13"/>
      <c r="H112" s="13"/>
      <c r="I112" s="13"/>
    </row>
    <row r="113" spans="7:9" x14ac:dyDescent="0.3">
      <c r="G113" s="13"/>
      <c r="H113" s="13"/>
      <c r="I113" s="13"/>
    </row>
    <row r="114" spans="7:9" x14ac:dyDescent="0.3">
      <c r="G114" s="13"/>
      <c r="H114" s="13"/>
      <c r="I114" s="13"/>
    </row>
    <row r="115" spans="7:9" x14ac:dyDescent="0.3">
      <c r="G115" s="13"/>
      <c r="H115" s="13"/>
      <c r="I115" s="13"/>
    </row>
    <row r="116" spans="7:9" x14ac:dyDescent="0.3">
      <c r="G116" s="13"/>
      <c r="H116" s="13"/>
      <c r="I116" s="13"/>
    </row>
    <row r="117" spans="7:9" x14ac:dyDescent="0.3">
      <c r="G117" s="13"/>
      <c r="H117" s="13"/>
      <c r="I117" s="13"/>
    </row>
    <row r="118" spans="7:9" x14ac:dyDescent="0.3">
      <c r="G118" s="13"/>
      <c r="H118" s="13"/>
      <c r="I118" s="13"/>
    </row>
    <row r="119" spans="7:9" x14ac:dyDescent="0.3">
      <c r="G119" s="13"/>
      <c r="H119" s="13"/>
      <c r="I119" s="13"/>
    </row>
    <row r="120" spans="7:9" x14ac:dyDescent="0.3">
      <c r="G120" s="13"/>
      <c r="H120" s="13"/>
      <c r="I120" s="13"/>
    </row>
    <row r="121" spans="7:9" x14ac:dyDescent="0.3">
      <c r="G121" s="13"/>
      <c r="H121" s="13"/>
      <c r="I121" s="13"/>
    </row>
    <row r="122" spans="7:9" x14ac:dyDescent="0.3">
      <c r="G122" s="13"/>
      <c r="H122" s="13"/>
      <c r="I122" s="13"/>
    </row>
    <row r="123" spans="7:9" x14ac:dyDescent="0.3">
      <c r="G123" s="13"/>
      <c r="H123" s="13"/>
      <c r="I123" s="13"/>
    </row>
    <row r="124" spans="7:9" x14ac:dyDescent="0.3">
      <c r="G124" s="13"/>
      <c r="H124" s="13"/>
      <c r="I124" s="13"/>
    </row>
    <row r="125" spans="7:9" x14ac:dyDescent="0.3">
      <c r="G125" s="13"/>
      <c r="H125" s="13"/>
      <c r="I125" s="13"/>
    </row>
    <row r="126" spans="7:9" x14ac:dyDescent="0.3">
      <c r="G126" s="13"/>
      <c r="H126" s="13"/>
      <c r="I126" s="13"/>
    </row>
    <row r="127" spans="7:9" x14ac:dyDescent="0.3">
      <c r="G127" s="13"/>
      <c r="H127" s="13"/>
      <c r="I127" s="13"/>
    </row>
    <row r="128" spans="7:9" x14ac:dyDescent="0.3">
      <c r="G128" s="13"/>
      <c r="H128" s="13"/>
      <c r="I128" s="13"/>
    </row>
    <row r="129" spans="7:9" x14ac:dyDescent="0.3">
      <c r="G129" s="13"/>
      <c r="H129" s="13"/>
      <c r="I129" s="13"/>
    </row>
    <row r="130" spans="7:9" x14ac:dyDescent="0.3">
      <c r="G130" s="13"/>
      <c r="H130" s="13"/>
      <c r="I130" s="13"/>
    </row>
    <row r="131" spans="7:9" x14ac:dyDescent="0.3">
      <c r="G131" s="13"/>
      <c r="H131" s="13"/>
      <c r="I131" s="13"/>
    </row>
    <row r="132" spans="7:9" x14ac:dyDescent="0.3">
      <c r="G132" s="13"/>
      <c r="H132" s="13"/>
      <c r="I132" s="13"/>
    </row>
    <row r="133" spans="7:9" x14ac:dyDescent="0.3">
      <c r="G133" s="13"/>
      <c r="H133" s="13"/>
      <c r="I133" s="13"/>
    </row>
    <row r="134" spans="7:9" x14ac:dyDescent="0.3">
      <c r="G134" s="13"/>
      <c r="H134" s="13"/>
      <c r="I134" s="13"/>
    </row>
    <row r="135" spans="7:9" x14ac:dyDescent="0.3">
      <c r="G135" s="13"/>
      <c r="H135" s="13"/>
      <c r="I135" s="13"/>
    </row>
    <row r="136" spans="7:9" x14ac:dyDescent="0.3">
      <c r="G136" s="13"/>
      <c r="H136" s="13"/>
      <c r="I136" s="13"/>
    </row>
    <row r="137" spans="7:9" x14ac:dyDescent="0.3">
      <c r="G137" s="13"/>
      <c r="H137" s="13"/>
      <c r="I137" s="13"/>
    </row>
    <row r="138" spans="7:9" x14ac:dyDescent="0.3">
      <c r="G138" s="13"/>
      <c r="H138" s="13"/>
      <c r="I138" s="13"/>
    </row>
    <row r="139" spans="7:9" x14ac:dyDescent="0.3">
      <c r="G139" s="13"/>
      <c r="H139" s="13"/>
      <c r="I139" s="13"/>
    </row>
    <row r="140" spans="7:9" x14ac:dyDescent="0.3">
      <c r="G140" s="13"/>
      <c r="H140" s="13"/>
      <c r="I140" s="13"/>
    </row>
    <row r="141" spans="7:9" x14ac:dyDescent="0.3">
      <c r="G141" s="13"/>
      <c r="H141" s="13"/>
      <c r="I141" s="13"/>
    </row>
    <row r="142" spans="7:9" x14ac:dyDescent="0.3">
      <c r="G142" s="13"/>
      <c r="H142" s="13"/>
      <c r="I142" s="13"/>
    </row>
    <row r="143" spans="7:9" x14ac:dyDescent="0.3">
      <c r="G143" s="13"/>
      <c r="H143" s="13"/>
      <c r="I143" s="13"/>
    </row>
    <row r="144" spans="7:9" x14ac:dyDescent="0.3">
      <c r="G144" s="13"/>
      <c r="H144" s="13"/>
      <c r="I144" s="13"/>
    </row>
    <row r="145" spans="7:9" x14ac:dyDescent="0.3">
      <c r="G145" s="13"/>
      <c r="H145" s="13"/>
      <c r="I145" s="13"/>
    </row>
    <row r="146" spans="7:9" x14ac:dyDescent="0.3">
      <c r="G146" s="13"/>
      <c r="H146" s="13"/>
      <c r="I146" s="13"/>
    </row>
    <row r="147" spans="7:9" x14ac:dyDescent="0.3">
      <c r="G147" s="13"/>
      <c r="H147" s="13"/>
      <c r="I147" s="13"/>
    </row>
    <row r="148" spans="7:9" x14ac:dyDescent="0.3">
      <c r="G148" s="13"/>
      <c r="H148" s="13"/>
      <c r="I148" s="13"/>
    </row>
  </sheetData>
  <mergeCells count="72">
    <mergeCell ref="G54:G55"/>
    <mergeCell ref="H54:H55"/>
    <mergeCell ref="I54:I55"/>
    <mergeCell ref="G56:G57"/>
    <mergeCell ref="H56:H57"/>
    <mergeCell ref="I56:I57"/>
    <mergeCell ref="G36:G37"/>
    <mergeCell ref="H36:H37"/>
    <mergeCell ref="I36:I37"/>
    <mergeCell ref="G42:G43"/>
    <mergeCell ref="I42:I43"/>
    <mergeCell ref="H42:H43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B54:B55"/>
    <mergeCell ref="D54:D55"/>
    <mergeCell ref="E54:E55"/>
    <mergeCell ref="F54:F55"/>
    <mergeCell ref="B56:B57"/>
    <mergeCell ref="D56:D57"/>
    <mergeCell ref="E56:E57"/>
    <mergeCell ref="F56:F5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F36:F37"/>
    <mergeCell ref="B42:B43"/>
    <mergeCell ref="D42:D43"/>
    <mergeCell ref="E42:E43"/>
    <mergeCell ref="F42:F43"/>
    <mergeCell ref="B36:B37"/>
    <mergeCell ref="D36:D37"/>
    <mergeCell ref="E36:E37"/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W37"/>
  <sheetViews>
    <sheetView showGridLines="0" topLeftCell="A4" zoomScale="75" zoomScaleNormal="75" workbookViewId="0">
      <selection activeCell="M28" sqref="M28"/>
    </sheetView>
  </sheetViews>
  <sheetFormatPr defaultColWidth="9.109375" defaultRowHeight="15.6" x14ac:dyDescent="0.3"/>
  <cols>
    <col min="1" max="1" width="1.5546875" style="13" customWidth="1"/>
    <col min="2" max="2" width="31.6640625" style="13" customWidth="1"/>
    <col min="3" max="3" width="28.33203125" style="13" bestFit="1" customWidth="1"/>
    <col min="4" max="4" width="12.88671875" style="13" customWidth="1"/>
    <col min="5" max="5" width="16.6640625" style="13" customWidth="1"/>
    <col min="6" max="6" width="19.44140625" style="13" customWidth="1"/>
    <col min="7" max="8" width="27.33203125" style="13" customWidth="1"/>
    <col min="9" max="9" width="13.6640625" style="13" customWidth="1"/>
    <col min="10" max="10" width="13.88671875" style="13" customWidth="1"/>
    <col min="11" max="11" width="14" style="13" customWidth="1"/>
    <col min="12" max="14" width="13.88671875" style="13" customWidth="1"/>
    <col min="15" max="22" width="12.33203125" style="13" customWidth="1"/>
    <col min="23" max="16384" width="9.109375" style="13"/>
  </cols>
  <sheetData>
    <row r="2" spans="1:22" ht="17.399999999999999" x14ac:dyDescent="0.3">
      <c r="V2" s="179" t="s">
        <v>204</v>
      </c>
    </row>
    <row r="3" spans="1:22" x14ac:dyDescent="0.3">
      <c r="A3" s="8"/>
    </row>
    <row r="4" spans="1:22" ht="20.399999999999999" x14ac:dyDescent="0.35">
      <c r="A4" s="8"/>
      <c r="B4" s="684" t="s">
        <v>50</v>
      </c>
      <c r="C4" s="684"/>
      <c r="D4" s="684"/>
      <c r="E4" s="684"/>
      <c r="F4" s="684"/>
      <c r="G4" s="684"/>
      <c r="H4" s="684"/>
      <c r="I4" s="684"/>
      <c r="J4" s="684"/>
      <c r="K4" s="684"/>
      <c r="L4" s="684"/>
      <c r="M4" s="684"/>
      <c r="N4" s="684"/>
      <c r="O4" s="684"/>
      <c r="P4" s="684"/>
      <c r="Q4" s="684"/>
      <c r="R4" s="684"/>
      <c r="S4" s="684"/>
      <c r="T4" s="684"/>
      <c r="U4" s="684"/>
      <c r="V4" s="684"/>
    </row>
    <row r="5" spans="1:22" ht="16.2" thickBot="1" x14ac:dyDescent="0.35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3">
      <c r="B6" s="746" t="s">
        <v>20</v>
      </c>
      <c r="C6" s="748" t="s">
        <v>21</v>
      </c>
      <c r="D6" s="750" t="s">
        <v>22</v>
      </c>
      <c r="E6" s="740" t="s">
        <v>200</v>
      </c>
      <c r="F6" s="740" t="s">
        <v>211</v>
      </c>
      <c r="G6" s="740" t="s">
        <v>826</v>
      </c>
      <c r="H6" s="740" t="s">
        <v>827</v>
      </c>
      <c r="I6" s="740" t="s">
        <v>235</v>
      </c>
      <c r="J6" s="740" t="s">
        <v>23</v>
      </c>
      <c r="K6" s="740" t="s">
        <v>236</v>
      </c>
      <c r="L6" s="740" t="s">
        <v>24</v>
      </c>
      <c r="M6" s="740" t="s">
        <v>25</v>
      </c>
      <c r="N6" s="740" t="s">
        <v>26</v>
      </c>
      <c r="O6" s="753" t="s">
        <v>52</v>
      </c>
      <c r="P6" s="754"/>
      <c r="Q6" s="754"/>
      <c r="R6" s="754"/>
      <c r="S6" s="754"/>
      <c r="T6" s="754"/>
      <c r="U6" s="754"/>
      <c r="V6" s="755"/>
    </row>
    <row r="7" spans="1:22" ht="48.75" customHeight="1" thickBot="1" x14ac:dyDescent="0.35">
      <c r="B7" s="747"/>
      <c r="C7" s="749"/>
      <c r="D7" s="751"/>
      <c r="E7" s="752"/>
      <c r="F7" s="752"/>
      <c r="G7" s="752"/>
      <c r="H7" s="741"/>
      <c r="I7" s="741"/>
      <c r="J7" s="741"/>
      <c r="K7" s="741"/>
      <c r="L7" s="741"/>
      <c r="M7" s="741"/>
      <c r="N7" s="741"/>
      <c r="O7" s="143" t="s">
        <v>27</v>
      </c>
      <c r="P7" s="143" t="s">
        <v>28</v>
      </c>
      <c r="Q7" s="143" t="s">
        <v>29</v>
      </c>
      <c r="R7" s="143" t="s">
        <v>30</v>
      </c>
      <c r="S7" s="143" t="s">
        <v>31</v>
      </c>
      <c r="T7" s="143" t="s">
        <v>32</v>
      </c>
      <c r="U7" s="143" t="s">
        <v>33</v>
      </c>
      <c r="V7" s="84" t="s">
        <v>34</v>
      </c>
    </row>
    <row r="8" spans="1:22" ht="24.9" customHeight="1" x14ac:dyDescent="0.3">
      <c r="B8" s="424" t="s">
        <v>51</v>
      </c>
      <c r="C8" s="424"/>
      <c r="D8" s="15"/>
      <c r="E8" s="15"/>
      <c r="F8" s="15"/>
      <c r="G8" s="15"/>
      <c r="H8" s="422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5"/>
    </row>
    <row r="9" spans="1:22" ht="24.9" customHeight="1" x14ac:dyDescent="0.3">
      <c r="B9" s="388" t="s">
        <v>740</v>
      </c>
      <c r="C9" s="15" t="s">
        <v>750</v>
      </c>
      <c r="D9" s="15" t="s">
        <v>745</v>
      </c>
      <c r="E9" s="390">
        <v>31205</v>
      </c>
      <c r="F9" s="15"/>
      <c r="G9" s="390">
        <v>5029</v>
      </c>
      <c r="H9" s="423">
        <v>590432</v>
      </c>
      <c r="I9" s="15">
        <v>2018</v>
      </c>
      <c r="J9" s="393" t="s">
        <v>756</v>
      </c>
      <c r="K9" s="15"/>
      <c r="L9" s="393" t="s">
        <v>755</v>
      </c>
      <c r="M9" s="396">
        <v>0.06</v>
      </c>
      <c r="N9" s="15">
        <v>12</v>
      </c>
      <c r="O9" s="390">
        <v>243498</v>
      </c>
      <c r="P9" s="390">
        <v>247170</v>
      </c>
      <c r="Q9" s="390">
        <v>250896</v>
      </c>
      <c r="R9" s="390">
        <v>254677</v>
      </c>
      <c r="S9" s="390">
        <v>15017</v>
      </c>
      <c r="T9" s="390">
        <v>11347</v>
      </c>
      <c r="U9" s="390">
        <v>7621</v>
      </c>
      <c r="V9" s="397">
        <v>3839</v>
      </c>
    </row>
    <row r="10" spans="1:22" ht="24.9" customHeight="1" x14ac:dyDescent="0.3">
      <c r="B10" s="389" t="s">
        <v>741</v>
      </c>
      <c r="C10" s="15" t="s">
        <v>748</v>
      </c>
      <c r="D10" s="15" t="s">
        <v>745</v>
      </c>
      <c r="E10" s="390">
        <v>80200</v>
      </c>
      <c r="F10" s="15"/>
      <c r="G10" s="390">
        <v>30296</v>
      </c>
      <c r="H10" s="423">
        <v>3556917</v>
      </c>
      <c r="I10" s="15">
        <v>2019</v>
      </c>
      <c r="J10" s="393" t="s">
        <v>756</v>
      </c>
      <c r="K10" s="15"/>
      <c r="L10" s="15">
        <v>2019</v>
      </c>
      <c r="M10" s="396">
        <v>0.06</v>
      </c>
      <c r="N10" s="15">
        <v>12</v>
      </c>
      <c r="O10" s="390">
        <v>331529</v>
      </c>
      <c r="P10" s="390">
        <v>335189</v>
      </c>
      <c r="Q10" s="390">
        <v>338889</v>
      </c>
      <c r="R10" s="390">
        <v>342633</v>
      </c>
      <c r="S10" s="390">
        <v>45309</v>
      </c>
      <c r="T10" s="390">
        <v>41649</v>
      </c>
      <c r="U10" s="390">
        <v>37948</v>
      </c>
      <c r="V10" s="397">
        <v>34205</v>
      </c>
    </row>
    <row r="11" spans="1:22" ht="24.9" customHeight="1" x14ac:dyDescent="0.3">
      <c r="B11" s="389" t="s">
        <v>741</v>
      </c>
      <c r="C11" s="15" t="s">
        <v>749</v>
      </c>
      <c r="D11" s="15" t="s">
        <v>745</v>
      </c>
      <c r="E11" s="390">
        <v>82100</v>
      </c>
      <c r="F11" s="15"/>
      <c r="G11" s="390">
        <v>31013</v>
      </c>
      <c r="H11" s="423">
        <v>3641097</v>
      </c>
      <c r="I11" s="15">
        <v>2019</v>
      </c>
      <c r="J11" s="393" t="s">
        <v>756</v>
      </c>
      <c r="K11" s="15"/>
      <c r="L11" s="15">
        <v>2019</v>
      </c>
      <c r="M11" s="396">
        <v>0.06</v>
      </c>
      <c r="N11" s="15">
        <v>12</v>
      </c>
      <c r="O11" s="390">
        <v>339382</v>
      </c>
      <c r="P11" s="390">
        <v>343131</v>
      </c>
      <c r="Q11" s="390">
        <v>346893</v>
      </c>
      <c r="R11" s="390">
        <v>350748</v>
      </c>
      <c r="S11" s="390">
        <v>46380</v>
      </c>
      <c r="T11" s="390">
        <v>42632</v>
      </c>
      <c r="U11" s="390">
        <v>38845</v>
      </c>
      <c r="V11" s="397">
        <v>35014</v>
      </c>
    </row>
    <row r="12" spans="1:22" ht="24.9" customHeight="1" x14ac:dyDescent="0.3">
      <c r="B12" s="389" t="s">
        <v>742</v>
      </c>
      <c r="C12" s="15" t="s">
        <v>751</v>
      </c>
      <c r="D12" s="15" t="s">
        <v>745</v>
      </c>
      <c r="E12" s="390">
        <v>75600</v>
      </c>
      <c r="F12" s="15"/>
      <c r="G12" s="390">
        <v>58087</v>
      </c>
      <c r="H12" s="390">
        <v>6819733</v>
      </c>
      <c r="I12" s="426">
        <v>2021</v>
      </c>
      <c r="J12" s="393" t="s">
        <v>756</v>
      </c>
      <c r="K12" s="15"/>
      <c r="L12" s="15">
        <v>2021</v>
      </c>
      <c r="M12" s="396">
        <v>0.06</v>
      </c>
      <c r="N12" s="15">
        <v>12</v>
      </c>
      <c r="O12" s="390">
        <v>415928</v>
      </c>
      <c r="P12" s="390">
        <v>420090</v>
      </c>
      <c r="Q12" s="390">
        <v>424295</v>
      </c>
      <c r="R12" s="390">
        <v>428540</v>
      </c>
      <c r="S12" s="390">
        <v>75090</v>
      </c>
      <c r="T12" s="390">
        <v>70927</v>
      </c>
      <c r="U12" s="390">
        <v>66722</v>
      </c>
      <c r="V12" s="397">
        <v>62478</v>
      </c>
    </row>
    <row r="13" spans="1:22" ht="24.9" customHeight="1" x14ac:dyDescent="0.3">
      <c r="B13" s="388" t="s">
        <v>743</v>
      </c>
      <c r="C13" s="15" t="s">
        <v>752</v>
      </c>
      <c r="D13" s="15" t="s">
        <v>746</v>
      </c>
      <c r="E13" s="391" t="s">
        <v>753</v>
      </c>
      <c r="F13" s="15"/>
      <c r="G13" s="390">
        <v>21042985</v>
      </c>
      <c r="H13" s="427">
        <v>21042985</v>
      </c>
      <c r="I13" s="426">
        <v>2021</v>
      </c>
      <c r="J13" s="393" t="s">
        <v>757</v>
      </c>
      <c r="K13" s="15"/>
      <c r="L13" s="15">
        <v>2021</v>
      </c>
      <c r="M13" s="396">
        <v>0.06</v>
      </c>
      <c r="N13" s="15">
        <v>12</v>
      </c>
      <c r="O13" s="15"/>
      <c r="P13" s="15"/>
      <c r="Q13" s="15"/>
      <c r="R13" s="15"/>
      <c r="S13" s="15"/>
      <c r="T13" s="15"/>
      <c r="U13" s="15"/>
      <c r="V13" s="53"/>
    </row>
    <row r="14" spans="1:22" ht="24.9" customHeight="1" x14ac:dyDescent="0.3">
      <c r="B14" s="388" t="s">
        <v>744</v>
      </c>
      <c r="C14" s="15" t="s">
        <v>752</v>
      </c>
      <c r="D14" s="15" t="s">
        <v>746</v>
      </c>
      <c r="E14" s="390">
        <v>45000000</v>
      </c>
      <c r="F14" s="15"/>
      <c r="G14" s="390">
        <v>35579852</v>
      </c>
      <c r="H14" s="390">
        <v>35579852</v>
      </c>
      <c r="I14" s="426">
        <v>2021</v>
      </c>
      <c r="J14" s="393" t="s">
        <v>758</v>
      </c>
      <c r="K14" s="15"/>
      <c r="L14" s="15">
        <v>2021</v>
      </c>
      <c r="M14" s="396">
        <v>0.05</v>
      </c>
      <c r="N14" s="15">
        <v>12</v>
      </c>
      <c r="O14" s="390">
        <v>3531117</v>
      </c>
      <c r="P14" s="390">
        <v>3565222</v>
      </c>
      <c r="Q14" s="390">
        <v>3611347</v>
      </c>
      <c r="R14" s="390">
        <v>3661978</v>
      </c>
      <c r="S14" s="390">
        <v>519523</v>
      </c>
      <c r="T14" s="390">
        <v>485416</v>
      </c>
      <c r="U14" s="390">
        <v>439292</v>
      </c>
      <c r="V14" s="397">
        <v>388661</v>
      </c>
    </row>
    <row r="15" spans="1:22" ht="24.9" customHeight="1" x14ac:dyDescent="0.3">
      <c r="B15" s="388" t="s">
        <v>744</v>
      </c>
      <c r="C15" s="15" t="s">
        <v>834</v>
      </c>
      <c r="D15" s="15" t="s">
        <v>746</v>
      </c>
      <c r="E15" s="390">
        <v>31887245</v>
      </c>
      <c r="F15" s="15"/>
      <c r="G15" s="390">
        <v>31887245</v>
      </c>
      <c r="H15" s="390">
        <v>31887245</v>
      </c>
      <c r="I15" s="15"/>
      <c r="J15" s="393"/>
      <c r="K15" s="15"/>
      <c r="L15" s="15"/>
      <c r="M15" s="396"/>
      <c r="N15" s="15"/>
      <c r="O15" s="390"/>
      <c r="P15" s="390"/>
      <c r="Q15" s="390"/>
      <c r="R15" s="390"/>
      <c r="S15" s="421"/>
      <c r="T15" s="421"/>
      <c r="U15" s="421"/>
      <c r="V15" s="425"/>
    </row>
    <row r="16" spans="1:22" ht="24.9" customHeight="1" thickBot="1" x14ac:dyDescent="0.35">
      <c r="B16" s="388" t="s">
        <v>832</v>
      </c>
      <c r="C16" s="15" t="s">
        <v>833</v>
      </c>
      <c r="D16" s="15" t="s">
        <v>746</v>
      </c>
      <c r="E16" s="390">
        <v>37000000</v>
      </c>
      <c r="F16" s="15"/>
      <c r="G16" s="390">
        <v>37000000</v>
      </c>
      <c r="H16" s="432">
        <v>37000000</v>
      </c>
      <c r="I16" s="15"/>
      <c r="J16" s="393"/>
      <c r="K16" s="15"/>
      <c r="L16" s="15"/>
      <c r="M16" s="15"/>
      <c r="N16" s="15"/>
      <c r="O16" s="15"/>
      <c r="P16" s="15"/>
      <c r="Q16" s="15"/>
      <c r="R16" s="15"/>
      <c r="S16" s="421"/>
      <c r="T16" s="421"/>
      <c r="U16" s="421"/>
      <c r="V16" s="425"/>
    </row>
    <row r="17" spans="2:23" ht="24.9" customHeight="1" thickBot="1" x14ac:dyDescent="0.35">
      <c r="B17" s="742" t="s">
        <v>233</v>
      </c>
      <c r="C17" s="743"/>
      <c r="D17" s="743"/>
      <c r="E17" s="743"/>
      <c r="F17" s="743"/>
      <c r="G17" s="743"/>
      <c r="H17" s="433">
        <f>SUM(H9:H16)</f>
        <v>140118261</v>
      </c>
      <c r="I17" s="431"/>
      <c r="J17" s="394"/>
      <c r="K17" s="180"/>
      <c r="L17" s="180"/>
      <c r="M17" s="180"/>
      <c r="N17" s="180"/>
      <c r="O17" s="180"/>
      <c r="P17" s="180"/>
      <c r="Q17" s="180"/>
      <c r="R17" s="180"/>
      <c r="S17" s="184"/>
      <c r="T17" s="184"/>
      <c r="U17" s="184"/>
      <c r="V17" s="185"/>
    </row>
    <row r="18" spans="2:23" ht="24.9" customHeight="1" thickTop="1" x14ac:dyDescent="0.3">
      <c r="B18" s="182" t="s">
        <v>35</v>
      </c>
      <c r="C18" s="183"/>
      <c r="D18" s="180"/>
      <c r="E18" s="180"/>
      <c r="F18" s="180"/>
      <c r="G18" s="180"/>
      <c r="H18" s="428"/>
      <c r="I18" s="15">
        <v>2014</v>
      </c>
      <c r="J18" s="393" t="s">
        <v>759</v>
      </c>
      <c r="K18" s="15"/>
      <c r="L18" s="15">
        <v>2014</v>
      </c>
      <c r="M18" s="393" t="s">
        <v>760</v>
      </c>
      <c r="N18" s="15">
        <v>2</v>
      </c>
      <c r="O18" s="390">
        <v>48670989</v>
      </c>
      <c r="P18" s="390">
        <v>14815345</v>
      </c>
      <c r="Q18" s="390">
        <v>44446034</v>
      </c>
      <c r="R18" s="390">
        <v>14950000</v>
      </c>
      <c r="S18" s="180"/>
      <c r="T18" s="180"/>
      <c r="U18" s="180"/>
      <c r="V18" s="181"/>
    </row>
    <row r="19" spans="2:23" ht="24.9" customHeight="1" x14ac:dyDescent="0.3">
      <c r="B19" s="388" t="s">
        <v>747</v>
      </c>
      <c r="C19" s="15"/>
      <c r="D19" s="15" t="s">
        <v>745</v>
      </c>
      <c r="E19" s="390">
        <v>3150000</v>
      </c>
      <c r="F19" s="15" t="s">
        <v>754</v>
      </c>
      <c r="G19" s="390">
        <v>1799689</v>
      </c>
      <c r="H19" s="390">
        <v>211293387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390">
        <v>9995595</v>
      </c>
      <c r="T19" s="390">
        <v>10115373</v>
      </c>
      <c r="U19" s="15"/>
      <c r="V19" s="397">
        <v>4585702</v>
      </c>
    </row>
    <row r="20" spans="2:23" ht="24.9" customHeight="1" x14ac:dyDescent="0.3">
      <c r="B20" s="87" t="s">
        <v>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53"/>
    </row>
    <row r="21" spans="2:23" ht="24.9" customHeight="1" thickBot="1" x14ac:dyDescent="0.35">
      <c r="B21" s="87" t="s">
        <v>1</v>
      </c>
      <c r="C21" s="15"/>
      <c r="D21" s="15"/>
      <c r="E21" s="15"/>
      <c r="F21" s="15"/>
      <c r="G21" s="15"/>
      <c r="H21" s="39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53"/>
    </row>
    <row r="22" spans="2:23" ht="24.9" customHeight="1" thickTop="1" thickBot="1" x14ac:dyDescent="0.35">
      <c r="B22" s="87" t="s">
        <v>1</v>
      </c>
      <c r="C22" s="15"/>
      <c r="D22" s="15"/>
      <c r="E22" s="15"/>
      <c r="F22" s="15"/>
      <c r="G22" s="15"/>
      <c r="H22" s="290"/>
      <c r="I22" s="186"/>
      <c r="J22" s="188"/>
      <c r="K22" s="188"/>
      <c r="L22" s="188"/>
      <c r="M22" s="188"/>
      <c r="N22" s="188"/>
      <c r="O22" s="188"/>
      <c r="P22" s="188"/>
      <c r="Q22" s="188"/>
      <c r="R22" s="188"/>
      <c r="S22" s="15"/>
      <c r="T22" s="15"/>
      <c r="U22" s="15"/>
      <c r="V22" s="53"/>
    </row>
    <row r="23" spans="2:23" ht="24.9" customHeight="1" thickBot="1" x14ac:dyDescent="0.35">
      <c r="B23" s="744" t="s">
        <v>234</v>
      </c>
      <c r="C23" s="745"/>
      <c r="D23" s="745"/>
      <c r="E23" s="745"/>
      <c r="F23" s="745"/>
      <c r="G23" s="745"/>
      <c r="H23" s="429">
        <f>SUM(H19:H22)</f>
        <v>211293387</v>
      </c>
      <c r="I23" s="187"/>
      <c r="J23" s="16"/>
      <c r="K23" s="16"/>
      <c r="L23" s="16"/>
      <c r="M23" s="16"/>
      <c r="N23" s="16"/>
      <c r="O23" s="16"/>
      <c r="P23" s="16"/>
      <c r="Q23" s="16"/>
      <c r="R23" s="16"/>
      <c r="S23" s="188"/>
      <c r="T23" s="188"/>
      <c r="U23" s="188"/>
      <c r="V23" s="188"/>
      <c r="W23" s="16"/>
    </row>
    <row r="24" spans="2:23" ht="24.9" customHeight="1" thickBot="1" x14ac:dyDescent="0.35">
      <c r="B24" s="734" t="s">
        <v>2</v>
      </c>
      <c r="C24" s="735"/>
      <c r="D24" s="735"/>
      <c r="E24" s="735"/>
      <c r="F24" s="735"/>
      <c r="G24" s="735"/>
      <c r="H24" s="430">
        <v>351411648</v>
      </c>
      <c r="I24" s="187"/>
      <c r="J24" s="16"/>
      <c r="K24" s="16"/>
      <c r="L24" s="16"/>
      <c r="M24" s="16"/>
      <c r="N24" s="16"/>
      <c r="O24" s="16"/>
      <c r="P24" s="16"/>
      <c r="S24" s="16"/>
      <c r="T24" s="16"/>
      <c r="U24" s="16"/>
      <c r="V24" s="16"/>
      <c r="W24" s="16"/>
    </row>
    <row r="25" spans="2:23" ht="24.9" customHeight="1" thickBot="1" x14ac:dyDescent="0.4">
      <c r="B25" s="736" t="s">
        <v>36</v>
      </c>
      <c r="C25" s="737"/>
      <c r="D25" s="737"/>
      <c r="E25" s="737"/>
      <c r="F25" s="737"/>
      <c r="G25" s="737"/>
      <c r="H25" s="395"/>
      <c r="I25" s="16"/>
      <c r="J25" s="16"/>
      <c r="K25" s="16"/>
      <c r="L25" s="16"/>
      <c r="M25" s="16"/>
      <c r="N25" s="16"/>
      <c r="O25" s="16"/>
      <c r="P25" s="16"/>
    </row>
    <row r="26" spans="2:23" ht="24.9" customHeight="1" thickBot="1" x14ac:dyDescent="0.4">
      <c r="B26" s="738" t="s">
        <v>677</v>
      </c>
      <c r="C26" s="739"/>
      <c r="D26" s="739"/>
      <c r="E26" s="739"/>
      <c r="F26" s="739"/>
      <c r="G26" s="739"/>
    </row>
    <row r="28" spans="2:23" x14ac:dyDescent="0.3">
      <c r="B28" s="13" t="s">
        <v>578</v>
      </c>
      <c r="C28" s="51"/>
      <c r="D28" s="8"/>
      <c r="E28" s="8"/>
      <c r="F28" s="8"/>
    </row>
    <row r="29" spans="2:23" x14ac:dyDescent="0.3">
      <c r="B29" s="8"/>
      <c r="C29" s="8"/>
      <c r="D29" s="8"/>
      <c r="E29" s="8"/>
      <c r="F29" s="8"/>
      <c r="G29" s="8"/>
    </row>
    <row r="31" spans="2:23" x14ac:dyDescent="0.3">
      <c r="B31" s="733"/>
      <c r="C31" s="733"/>
      <c r="E31" s="23"/>
      <c r="F31" s="23"/>
      <c r="G31" s="24"/>
      <c r="T31" s="2"/>
    </row>
    <row r="32" spans="2:23" x14ac:dyDescent="0.3">
      <c r="D32" s="23"/>
    </row>
    <row r="33" spans="6:11" x14ac:dyDescent="0.3">
      <c r="H33" s="16"/>
      <c r="I33" s="16"/>
      <c r="J33" s="16"/>
      <c r="K33" s="16"/>
    </row>
    <row r="34" spans="6:11" x14ac:dyDescent="0.3">
      <c r="F34" s="16"/>
      <c r="G34" s="16"/>
      <c r="H34" s="166"/>
      <c r="I34" s="166"/>
      <c r="J34" s="16"/>
      <c r="K34" s="16"/>
    </row>
    <row r="35" spans="6:11" x14ac:dyDescent="0.3">
      <c r="F35" s="166"/>
      <c r="G35" s="166"/>
      <c r="H35" s="166"/>
      <c r="I35" s="166"/>
      <c r="J35" s="16"/>
      <c r="K35" s="16"/>
    </row>
    <row r="36" spans="6:11" x14ac:dyDescent="0.3">
      <c r="F36" s="166"/>
      <c r="G36" s="166"/>
      <c r="H36" s="16"/>
      <c r="I36" s="16"/>
      <c r="J36" s="16"/>
      <c r="K36" s="16"/>
    </row>
    <row r="37" spans="6:11" x14ac:dyDescent="0.3">
      <c r="F37" s="16"/>
      <c r="G37" s="16"/>
    </row>
  </sheetData>
  <mergeCells count="21"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  <mergeCell ref="B31:C31"/>
    <mergeCell ref="B24:G24"/>
    <mergeCell ref="B25:G25"/>
    <mergeCell ref="B26:G26"/>
    <mergeCell ref="I6:I7"/>
    <mergeCell ref="B17:G17"/>
    <mergeCell ref="B23:G23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B1:R93"/>
  <sheetViews>
    <sheetView showGridLines="0" topLeftCell="A64" zoomScale="55" zoomScaleNormal="55" workbookViewId="0">
      <selection activeCell="L65" sqref="L65"/>
    </sheetView>
  </sheetViews>
  <sheetFormatPr defaultColWidth="9.109375" defaultRowHeight="15.6" x14ac:dyDescent="0.3"/>
  <cols>
    <col min="1" max="1" width="16.44140625" style="2" customWidth="1"/>
    <col min="2" max="2" width="21.6640625" style="2" customWidth="1"/>
    <col min="3" max="3" width="28.6640625" style="34" customWidth="1"/>
    <col min="4" max="4" width="60.5546875" style="2" customWidth="1"/>
    <col min="5" max="7" width="50.6640625" style="2" customWidth="1"/>
    <col min="8" max="16384" width="9.109375" style="2"/>
  </cols>
  <sheetData>
    <row r="1" spans="2:18" ht="21" x14ac:dyDescent="0.4">
      <c r="B1" s="62"/>
      <c r="C1" s="63"/>
      <c r="D1" s="62"/>
      <c r="E1" s="62"/>
      <c r="F1" s="62"/>
      <c r="G1" s="62"/>
    </row>
    <row r="2" spans="2:18" ht="20.399999999999999" x14ac:dyDescent="0.35">
      <c r="B2" s="64"/>
      <c r="C2" s="65"/>
      <c r="D2" s="66"/>
      <c r="E2" s="66"/>
      <c r="F2" s="66"/>
      <c r="G2" s="66"/>
    </row>
    <row r="3" spans="2:18" ht="20.399999999999999" x14ac:dyDescent="0.35">
      <c r="B3" s="189"/>
      <c r="C3" s="65"/>
      <c r="D3" s="66"/>
      <c r="E3" s="66"/>
      <c r="F3" s="66"/>
      <c r="G3" s="67" t="s">
        <v>203</v>
      </c>
    </row>
    <row r="4" spans="2:18" ht="20.399999999999999" x14ac:dyDescent="0.35">
      <c r="B4" s="64"/>
      <c r="C4" s="65"/>
      <c r="D4" s="66"/>
      <c r="E4" s="66"/>
      <c r="F4" s="66"/>
      <c r="G4" s="66"/>
    </row>
    <row r="5" spans="2:18" ht="20.399999999999999" x14ac:dyDescent="0.35">
      <c r="B5" s="64"/>
      <c r="C5" s="65"/>
      <c r="D5" s="66"/>
      <c r="E5" s="66"/>
      <c r="F5" s="66"/>
      <c r="G5" s="66"/>
    </row>
    <row r="6" spans="2:18" ht="21" x14ac:dyDescent="0.4">
      <c r="B6" s="62"/>
      <c r="C6" s="63"/>
      <c r="D6" s="62"/>
      <c r="E6" s="62"/>
      <c r="F6" s="62"/>
      <c r="G6" s="62"/>
    </row>
    <row r="7" spans="2:18" ht="30" x14ac:dyDescent="0.5">
      <c r="B7" s="760" t="s">
        <v>86</v>
      </c>
      <c r="C7" s="760"/>
      <c r="D7" s="760"/>
      <c r="E7" s="760"/>
      <c r="F7" s="760"/>
      <c r="G7" s="760"/>
      <c r="H7" s="1"/>
      <c r="I7" s="1"/>
      <c r="J7" s="1"/>
      <c r="K7" s="1"/>
    </row>
    <row r="8" spans="2:18" ht="21" x14ac:dyDescent="0.4">
      <c r="B8" s="62"/>
      <c r="C8" s="63"/>
      <c r="D8" s="62"/>
      <c r="E8" s="62"/>
      <c r="F8" s="62"/>
      <c r="G8" s="62"/>
    </row>
    <row r="9" spans="2:18" ht="21" x14ac:dyDescent="0.4">
      <c r="B9" s="62"/>
      <c r="C9" s="63"/>
      <c r="D9" s="62"/>
      <c r="E9" s="62"/>
      <c r="F9" s="62"/>
      <c r="G9" s="62"/>
    </row>
    <row r="10" spans="2:18" ht="20.399999999999999" x14ac:dyDescent="0.35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.6" thickBot="1" x14ac:dyDescent="0.4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4">
      <c r="B12" s="291" t="s">
        <v>87</v>
      </c>
      <c r="C12" s="292" t="s">
        <v>84</v>
      </c>
      <c r="D12" s="293" t="s">
        <v>88</v>
      </c>
      <c r="E12" s="293" t="s">
        <v>89</v>
      </c>
      <c r="F12" s="293" t="s">
        <v>90</v>
      </c>
      <c r="G12" s="294" t="s">
        <v>91</v>
      </c>
      <c r="H12" s="50"/>
      <c r="I12" s="50"/>
      <c r="J12" s="759"/>
      <c r="K12" s="759"/>
      <c r="L12" s="759"/>
      <c r="M12" s="759"/>
      <c r="N12" s="759"/>
      <c r="O12" s="759"/>
      <c r="P12" s="759"/>
      <c r="Q12" s="36"/>
      <c r="R12" s="36"/>
    </row>
    <row r="13" spans="2:18" s="35" customFormat="1" ht="19.95" customHeight="1" thickBot="1" x14ac:dyDescent="0.4">
      <c r="B13" s="96">
        <v>1</v>
      </c>
      <c r="C13" s="95">
        <v>2</v>
      </c>
      <c r="D13" s="88">
        <v>3</v>
      </c>
      <c r="E13" s="88">
        <v>4</v>
      </c>
      <c r="F13" s="88">
        <v>5</v>
      </c>
      <c r="G13" s="89">
        <v>6</v>
      </c>
      <c r="H13" s="50"/>
      <c r="I13" s="50"/>
      <c r="J13" s="759"/>
      <c r="K13" s="759"/>
      <c r="L13" s="759"/>
      <c r="M13" s="759"/>
      <c r="N13" s="759"/>
      <c r="O13" s="759"/>
      <c r="P13" s="759"/>
      <c r="Q13" s="36"/>
      <c r="R13" s="36"/>
    </row>
    <row r="14" spans="2:18" s="35" customFormat="1" ht="35.1" customHeight="1" x14ac:dyDescent="0.4">
      <c r="B14" s="761" t="s">
        <v>730</v>
      </c>
      <c r="C14" s="94" t="s">
        <v>425</v>
      </c>
      <c r="D14" s="398" t="s">
        <v>761</v>
      </c>
      <c r="E14" s="398" t="s">
        <v>762</v>
      </c>
      <c r="F14" s="399">
        <v>278712</v>
      </c>
      <c r="G14" s="399">
        <v>278712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thickBot="1" x14ac:dyDescent="0.45">
      <c r="B15" s="762"/>
      <c r="C15" s="93" t="s">
        <v>425</v>
      </c>
      <c r="D15" s="398" t="s">
        <v>761</v>
      </c>
      <c r="E15" s="398" t="s">
        <v>763</v>
      </c>
      <c r="F15" s="400">
        <v>498</v>
      </c>
      <c r="G15" s="400">
        <v>498</v>
      </c>
    </row>
    <row r="16" spans="2:18" s="35" customFormat="1" ht="35.1" customHeight="1" x14ac:dyDescent="0.4">
      <c r="B16" s="762"/>
      <c r="C16" s="94" t="s">
        <v>425</v>
      </c>
      <c r="D16" s="398" t="s">
        <v>761</v>
      </c>
      <c r="E16" s="398" t="s">
        <v>764</v>
      </c>
      <c r="F16" s="401">
        <v>0</v>
      </c>
      <c r="G16" s="401">
        <v>0</v>
      </c>
    </row>
    <row r="17" spans="2:12" s="35" customFormat="1" ht="35.1" customHeight="1" thickBot="1" x14ac:dyDescent="0.45">
      <c r="B17" s="762"/>
      <c r="C17" s="93" t="s">
        <v>425</v>
      </c>
      <c r="D17" s="398" t="s">
        <v>761</v>
      </c>
      <c r="E17" s="398" t="s">
        <v>765</v>
      </c>
      <c r="F17" s="402">
        <v>0</v>
      </c>
      <c r="G17" s="402">
        <v>0</v>
      </c>
    </row>
    <row r="18" spans="2:12" s="35" customFormat="1" ht="35.1" customHeight="1" x14ac:dyDescent="0.4">
      <c r="B18" s="762"/>
      <c r="C18" s="94" t="s">
        <v>425</v>
      </c>
      <c r="D18" s="398" t="s">
        <v>761</v>
      </c>
      <c r="E18" s="398" t="s">
        <v>766</v>
      </c>
      <c r="F18" s="401">
        <v>6447</v>
      </c>
      <c r="G18" s="401">
        <v>6447</v>
      </c>
    </row>
    <row r="19" spans="2:12" s="35" customFormat="1" ht="35.1" customHeight="1" thickBot="1" x14ac:dyDescent="0.45">
      <c r="B19" s="762"/>
      <c r="C19" s="93" t="s">
        <v>425</v>
      </c>
      <c r="D19" s="398" t="s">
        <v>761</v>
      </c>
      <c r="E19" s="398" t="s">
        <v>767</v>
      </c>
      <c r="F19" s="401"/>
      <c r="G19" s="401"/>
    </row>
    <row r="20" spans="2:12" s="35" customFormat="1" ht="35.1" customHeight="1" x14ac:dyDescent="0.4">
      <c r="B20" s="762"/>
      <c r="C20" s="94" t="s">
        <v>425</v>
      </c>
      <c r="D20" s="398" t="s">
        <v>761</v>
      </c>
      <c r="E20" s="398" t="s">
        <v>768</v>
      </c>
      <c r="F20" s="401">
        <v>42450</v>
      </c>
      <c r="G20" s="401">
        <v>42450</v>
      </c>
    </row>
    <row r="21" spans="2:12" s="35" customFormat="1" ht="35.1" customHeight="1" thickBot="1" x14ac:dyDescent="0.45">
      <c r="B21" s="762"/>
      <c r="C21" s="93" t="s">
        <v>425</v>
      </c>
      <c r="D21" s="398" t="s">
        <v>761</v>
      </c>
      <c r="E21" s="398" t="s">
        <v>769</v>
      </c>
      <c r="F21" s="401">
        <v>215104</v>
      </c>
      <c r="G21" s="401">
        <v>215104</v>
      </c>
    </row>
    <row r="22" spans="2:12" s="35" customFormat="1" ht="35.1" customHeight="1" x14ac:dyDescent="0.4">
      <c r="B22" s="762"/>
      <c r="C22" s="94" t="s">
        <v>425</v>
      </c>
      <c r="D22" s="398" t="s">
        <v>770</v>
      </c>
      <c r="E22" s="398"/>
      <c r="F22" s="401">
        <v>80000</v>
      </c>
      <c r="G22" s="401">
        <v>80000</v>
      </c>
    </row>
    <row r="23" spans="2:12" s="35" customFormat="1" ht="35.1" customHeight="1" thickBot="1" x14ac:dyDescent="0.45">
      <c r="B23" s="762"/>
      <c r="C23" s="93" t="s">
        <v>425</v>
      </c>
      <c r="D23" s="398" t="s">
        <v>771</v>
      </c>
      <c r="E23" s="398"/>
      <c r="F23" s="401">
        <v>38</v>
      </c>
      <c r="G23" s="401">
        <v>38</v>
      </c>
      <c r="L23" s="408"/>
    </row>
    <row r="24" spans="2:12" s="35" customFormat="1" ht="35.1" customHeight="1" x14ac:dyDescent="0.4">
      <c r="B24" s="762"/>
      <c r="C24" s="94" t="s">
        <v>425</v>
      </c>
      <c r="D24" s="398" t="s">
        <v>772</v>
      </c>
      <c r="E24" s="403" t="s">
        <v>773</v>
      </c>
      <c r="F24" s="398">
        <v>59</v>
      </c>
      <c r="G24" s="398">
        <v>59</v>
      </c>
    </row>
    <row r="25" spans="2:12" s="35" customFormat="1" ht="35.1" customHeight="1" thickBot="1" x14ac:dyDescent="0.45">
      <c r="B25" s="762"/>
      <c r="C25" s="93" t="s">
        <v>425</v>
      </c>
      <c r="D25" s="404" t="s">
        <v>774</v>
      </c>
      <c r="E25" s="404" t="s">
        <v>775</v>
      </c>
      <c r="F25" s="401">
        <v>10073</v>
      </c>
      <c r="G25" s="401">
        <v>10073</v>
      </c>
    </row>
    <row r="26" spans="2:12" s="35" customFormat="1" ht="35.1" customHeight="1" x14ac:dyDescent="0.4">
      <c r="B26" s="762"/>
      <c r="C26" s="94" t="s">
        <v>425</v>
      </c>
      <c r="D26" s="398" t="s">
        <v>761</v>
      </c>
      <c r="E26" s="398" t="s">
        <v>776</v>
      </c>
      <c r="F26" s="401">
        <v>-201283</v>
      </c>
      <c r="G26" s="401">
        <v>-201283</v>
      </c>
    </row>
    <row r="27" spans="2:12" s="35" customFormat="1" ht="35.1" customHeight="1" thickBot="1" x14ac:dyDescent="0.45">
      <c r="B27" s="762"/>
      <c r="C27" s="93" t="s">
        <v>425</v>
      </c>
      <c r="D27" s="398" t="s">
        <v>761</v>
      </c>
      <c r="E27" s="398" t="s">
        <v>777</v>
      </c>
      <c r="F27" s="401">
        <v>200</v>
      </c>
      <c r="G27" s="401">
        <v>200</v>
      </c>
    </row>
    <row r="28" spans="2:12" s="35" customFormat="1" ht="35.1" customHeight="1" x14ac:dyDescent="0.4">
      <c r="B28" s="762"/>
      <c r="C28" s="94" t="s">
        <v>425</v>
      </c>
      <c r="D28" s="398" t="s">
        <v>761</v>
      </c>
      <c r="E28" s="398" t="s">
        <v>778</v>
      </c>
      <c r="F28" s="405">
        <v>0</v>
      </c>
      <c r="G28" s="405">
        <v>0</v>
      </c>
    </row>
    <row r="29" spans="2:12" s="35" customFormat="1" ht="35.1" customHeight="1" thickBot="1" x14ac:dyDescent="0.45">
      <c r="B29" s="762"/>
      <c r="C29" s="93" t="s">
        <v>425</v>
      </c>
      <c r="D29" s="398" t="s">
        <v>761</v>
      </c>
      <c r="E29" s="398" t="s">
        <v>779</v>
      </c>
      <c r="F29" s="405">
        <v>0</v>
      </c>
      <c r="G29" s="405">
        <v>0</v>
      </c>
    </row>
    <row r="30" spans="2:12" s="35" customFormat="1" ht="35.1" customHeight="1" x14ac:dyDescent="0.4">
      <c r="B30" s="762"/>
      <c r="C30" s="94" t="s">
        <v>425</v>
      </c>
      <c r="D30" s="398" t="s">
        <v>761</v>
      </c>
      <c r="E30" s="398" t="s">
        <v>780</v>
      </c>
      <c r="F30" s="405">
        <v>0</v>
      </c>
      <c r="G30" s="405">
        <v>0</v>
      </c>
    </row>
    <row r="31" spans="2:12" s="35" customFormat="1" ht="51" customHeight="1" thickBot="1" x14ac:dyDescent="0.45">
      <c r="B31" s="763"/>
      <c r="C31" s="295" t="s">
        <v>218</v>
      </c>
      <c r="D31" s="398"/>
      <c r="E31" s="401"/>
      <c r="F31" s="407" t="s">
        <v>781</v>
      </c>
      <c r="G31" s="409">
        <v>432298</v>
      </c>
    </row>
    <row r="32" spans="2:12" s="35" customFormat="1" ht="35.1" customHeight="1" x14ac:dyDescent="0.4">
      <c r="B32" s="756" t="s">
        <v>731</v>
      </c>
      <c r="C32" s="94" t="s">
        <v>425</v>
      </c>
      <c r="D32" s="398" t="s">
        <v>761</v>
      </c>
      <c r="E32" s="398" t="s">
        <v>762</v>
      </c>
      <c r="F32" s="410" t="s">
        <v>783</v>
      </c>
      <c r="G32" s="412" t="s">
        <v>783</v>
      </c>
    </row>
    <row r="33" spans="2:7" s="35" customFormat="1" ht="35.1" customHeight="1" thickBot="1" x14ac:dyDescent="0.45">
      <c r="B33" s="757"/>
      <c r="C33" s="93" t="s">
        <v>425</v>
      </c>
      <c r="D33" s="398" t="s">
        <v>761</v>
      </c>
      <c r="E33" s="398" t="s">
        <v>763</v>
      </c>
      <c r="F33" s="410" t="s">
        <v>785</v>
      </c>
      <c r="G33" s="410" t="s">
        <v>785</v>
      </c>
    </row>
    <row r="34" spans="2:7" s="35" customFormat="1" ht="35.1" customHeight="1" x14ac:dyDescent="0.4">
      <c r="B34" s="757"/>
      <c r="C34" s="94" t="s">
        <v>425</v>
      </c>
      <c r="D34" s="398" t="s">
        <v>761</v>
      </c>
      <c r="E34" s="398" t="s">
        <v>764</v>
      </c>
      <c r="F34" s="411" t="s">
        <v>786</v>
      </c>
      <c r="G34" s="411" t="s">
        <v>786</v>
      </c>
    </row>
    <row r="35" spans="2:7" s="35" customFormat="1" ht="35.1" customHeight="1" thickBot="1" x14ac:dyDescent="0.45">
      <c r="B35" s="757"/>
      <c r="C35" s="93" t="s">
        <v>425</v>
      </c>
      <c r="D35" s="398" t="s">
        <v>761</v>
      </c>
      <c r="E35" s="398" t="s">
        <v>765</v>
      </c>
      <c r="F35" s="410" t="s">
        <v>786</v>
      </c>
      <c r="G35" s="410" t="s">
        <v>786</v>
      </c>
    </row>
    <row r="36" spans="2:7" s="35" customFormat="1" ht="35.1" customHeight="1" x14ac:dyDescent="0.4">
      <c r="B36" s="757"/>
      <c r="C36" s="94" t="s">
        <v>425</v>
      </c>
      <c r="D36" s="398" t="s">
        <v>761</v>
      </c>
      <c r="E36" s="398" t="s">
        <v>766</v>
      </c>
      <c r="F36" s="410" t="s">
        <v>788</v>
      </c>
      <c r="G36" s="410" t="s">
        <v>788</v>
      </c>
    </row>
    <row r="37" spans="2:7" s="35" customFormat="1" ht="35.1" customHeight="1" thickBot="1" x14ac:dyDescent="0.45">
      <c r="B37" s="757"/>
      <c r="C37" s="93" t="s">
        <v>425</v>
      </c>
      <c r="D37" s="398" t="s">
        <v>761</v>
      </c>
      <c r="E37" s="398" t="s">
        <v>790</v>
      </c>
      <c r="F37" s="410" t="s">
        <v>791</v>
      </c>
      <c r="G37" s="410" t="s">
        <v>791</v>
      </c>
    </row>
    <row r="38" spans="2:7" s="35" customFormat="1" ht="35.1" customHeight="1" x14ac:dyDescent="0.4">
      <c r="B38" s="757"/>
      <c r="C38" s="94" t="s">
        <v>425</v>
      </c>
      <c r="D38" s="398" t="s">
        <v>761</v>
      </c>
      <c r="E38" s="398" t="s">
        <v>768</v>
      </c>
      <c r="F38" s="410" t="s">
        <v>789</v>
      </c>
      <c r="G38" s="410" t="s">
        <v>789</v>
      </c>
    </row>
    <row r="39" spans="2:7" s="35" customFormat="1" ht="35.1" customHeight="1" thickBot="1" x14ac:dyDescent="0.45">
      <c r="B39" s="757"/>
      <c r="C39" s="93" t="s">
        <v>425</v>
      </c>
      <c r="D39" s="398" t="s">
        <v>761</v>
      </c>
      <c r="E39" s="398" t="s">
        <v>769</v>
      </c>
      <c r="F39" s="410" t="s">
        <v>794</v>
      </c>
      <c r="G39" s="410" t="s">
        <v>794</v>
      </c>
    </row>
    <row r="40" spans="2:7" s="35" customFormat="1" ht="35.1" customHeight="1" x14ac:dyDescent="0.4">
      <c r="B40" s="757"/>
      <c r="C40" s="94" t="s">
        <v>425</v>
      </c>
      <c r="D40" s="398" t="s">
        <v>770</v>
      </c>
      <c r="E40" s="398"/>
      <c r="F40" s="410" t="s">
        <v>797</v>
      </c>
      <c r="G40" s="410" t="s">
        <v>797</v>
      </c>
    </row>
    <row r="41" spans="2:7" s="35" customFormat="1" ht="35.1" customHeight="1" thickBot="1" x14ac:dyDescent="0.45">
      <c r="B41" s="757"/>
      <c r="C41" s="93" t="s">
        <v>425</v>
      </c>
      <c r="D41" s="398" t="s">
        <v>771</v>
      </c>
      <c r="E41" s="398"/>
      <c r="F41" s="410" t="s">
        <v>798</v>
      </c>
      <c r="G41" s="410" t="s">
        <v>798</v>
      </c>
    </row>
    <row r="42" spans="2:7" s="35" customFormat="1" ht="35.1" customHeight="1" x14ac:dyDescent="0.4">
      <c r="B42" s="757"/>
      <c r="C42" s="94" t="s">
        <v>425</v>
      </c>
      <c r="D42" s="398" t="s">
        <v>772</v>
      </c>
      <c r="E42" s="403" t="s">
        <v>773</v>
      </c>
      <c r="F42" s="410" t="s">
        <v>784</v>
      </c>
      <c r="G42" s="410" t="s">
        <v>784</v>
      </c>
    </row>
    <row r="43" spans="2:7" s="35" customFormat="1" ht="35.1" customHeight="1" thickBot="1" x14ac:dyDescent="0.45">
      <c r="B43" s="757"/>
      <c r="C43" s="93" t="s">
        <v>425</v>
      </c>
      <c r="D43" s="404" t="s">
        <v>774</v>
      </c>
      <c r="E43" s="404" t="s">
        <v>775</v>
      </c>
      <c r="F43" s="410" t="s">
        <v>787</v>
      </c>
      <c r="G43" s="410" t="s">
        <v>787</v>
      </c>
    </row>
    <row r="44" spans="2:7" s="35" customFormat="1" ht="35.1" customHeight="1" x14ac:dyDescent="0.4">
      <c r="B44" s="757"/>
      <c r="C44" s="94" t="s">
        <v>425</v>
      </c>
      <c r="D44" s="398" t="s">
        <v>761</v>
      </c>
      <c r="E44" s="398" t="s">
        <v>776</v>
      </c>
      <c r="F44" s="410" t="s">
        <v>795</v>
      </c>
      <c r="G44" s="410" t="s">
        <v>795</v>
      </c>
    </row>
    <row r="45" spans="2:7" s="35" customFormat="1" ht="35.1" customHeight="1" thickBot="1" x14ac:dyDescent="0.45">
      <c r="B45" s="757"/>
      <c r="C45" s="93" t="s">
        <v>425</v>
      </c>
      <c r="D45" s="398" t="s">
        <v>761</v>
      </c>
      <c r="E45" s="398" t="s">
        <v>777</v>
      </c>
      <c r="F45" s="410" t="s">
        <v>796</v>
      </c>
      <c r="G45" s="410" t="s">
        <v>796</v>
      </c>
    </row>
    <row r="46" spans="2:7" s="35" customFormat="1" ht="35.1" customHeight="1" x14ac:dyDescent="0.4">
      <c r="B46" s="757"/>
      <c r="C46" s="94" t="s">
        <v>425</v>
      </c>
      <c r="D46" s="398" t="s">
        <v>761</v>
      </c>
      <c r="E46" s="398" t="s">
        <v>778</v>
      </c>
      <c r="F46" s="410" t="s">
        <v>786</v>
      </c>
      <c r="G46" s="410" t="s">
        <v>786</v>
      </c>
    </row>
    <row r="47" spans="2:7" s="35" customFormat="1" ht="35.1" customHeight="1" thickBot="1" x14ac:dyDescent="0.45">
      <c r="B47" s="757"/>
      <c r="C47" s="93" t="s">
        <v>425</v>
      </c>
      <c r="D47" s="398" t="s">
        <v>761</v>
      </c>
      <c r="E47" s="398" t="s">
        <v>779</v>
      </c>
      <c r="F47" s="410" t="s">
        <v>786</v>
      </c>
      <c r="G47" s="410" t="s">
        <v>786</v>
      </c>
    </row>
    <row r="48" spans="2:7" s="35" customFormat="1" ht="35.1" customHeight="1" x14ac:dyDescent="0.4">
      <c r="B48" s="757"/>
      <c r="C48" s="94" t="s">
        <v>425</v>
      </c>
      <c r="D48" s="398" t="s">
        <v>761</v>
      </c>
      <c r="E48" s="398" t="s">
        <v>780</v>
      </c>
      <c r="F48" s="410" t="s">
        <v>786</v>
      </c>
      <c r="G48" s="410" t="s">
        <v>786</v>
      </c>
    </row>
    <row r="49" spans="2:8" s="35" customFormat="1" ht="35.1" customHeight="1" thickBot="1" x14ac:dyDescent="0.45">
      <c r="B49" s="757"/>
      <c r="C49" s="93" t="s">
        <v>425</v>
      </c>
      <c r="D49" s="441" t="s">
        <v>761</v>
      </c>
      <c r="E49" s="441" t="s">
        <v>792</v>
      </c>
      <c r="F49" s="442" t="s">
        <v>793</v>
      </c>
      <c r="G49" s="442" t="s">
        <v>793</v>
      </c>
    </row>
    <row r="50" spans="2:8" s="35" customFormat="1" ht="35.1" customHeight="1" thickBot="1" x14ac:dyDescent="0.45">
      <c r="B50" s="757"/>
      <c r="C50" s="440" t="s">
        <v>218</v>
      </c>
      <c r="D50" s="443"/>
      <c r="E50" s="450"/>
      <c r="F50" s="446" t="s">
        <v>799</v>
      </c>
      <c r="G50" s="517">
        <v>384367</v>
      </c>
    </row>
    <row r="51" spans="2:8" s="35" customFormat="1" ht="34.5" customHeight="1" x14ac:dyDescent="0.4">
      <c r="B51" s="419"/>
      <c r="C51" s="94" t="s">
        <v>425</v>
      </c>
      <c r="D51" s="398" t="s">
        <v>761</v>
      </c>
      <c r="E51" s="444" t="s">
        <v>762</v>
      </c>
      <c r="F51" s="448" t="s">
        <v>836</v>
      </c>
      <c r="G51" s="448" t="s">
        <v>836</v>
      </c>
    </row>
    <row r="52" spans="2:8" s="35" customFormat="1" ht="34.5" customHeight="1" thickBot="1" x14ac:dyDescent="0.45">
      <c r="B52" s="420"/>
      <c r="C52" s="93" t="s">
        <v>425</v>
      </c>
      <c r="D52" s="398" t="s">
        <v>761</v>
      </c>
      <c r="E52" s="444" t="s">
        <v>763</v>
      </c>
      <c r="F52" s="448" t="s">
        <v>785</v>
      </c>
      <c r="G52" s="448" t="s">
        <v>785</v>
      </c>
    </row>
    <row r="53" spans="2:8" s="35" customFormat="1" ht="34.5" customHeight="1" x14ac:dyDescent="0.4">
      <c r="B53" s="420"/>
      <c r="C53" s="94" t="s">
        <v>425</v>
      </c>
      <c r="D53" s="398" t="s">
        <v>761</v>
      </c>
      <c r="E53" s="444" t="s">
        <v>764</v>
      </c>
      <c r="F53" s="448" t="s">
        <v>837</v>
      </c>
      <c r="G53" s="448" t="s">
        <v>837</v>
      </c>
    </row>
    <row r="54" spans="2:8" s="35" customFormat="1" ht="34.5" customHeight="1" thickBot="1" x14ac:dyDescent="0.45">
      <c r="B54" s="437"/>
      <c r="C54" s="93" t="s">
        <v>425</v>
      </c>
      <c r="D54" s="398" t="s">
        <v>761</v>
      </c>
      <c r="E54" s="444" t="s">
        <v>765</v>
      </c>
      <c r="F54" s="447">
        <v>0</v>
      </c>
      <c r="G54" s="447">
        <v>0</v>
      </c>
      <c r="H54" s="445"/>
    </row>
    <row r="55" spans="2:8" s="35" customFormat="1" ht="34.5" customHeight="1" x14ac:dyDescent="0.4">
      <c r="B55" s="437"/>
      <c r="C55" s="94" t="s">
        <v>425</v>
      </c>
      <c r="D55" s="398" t="s">
        <v>761</v>
      </c>
      <c r="E55" s="444" t="s">
        <v>766</v>
      </c>
      <c r="F55" s="447">
        <v>2434965</v>
      </c>
      <c r="G55" s="447">
        <v>2434965</v>
      </c>
      <c r="H55" s="438"/>
    </row>
    <row r="56" spans="2:8" s="35" customFormat="1" ht="34.5" customHeight="1" thickBot="1" x14ac:dyDescent="0.45">
      <c r="B56" s="437"/>
      <c r="C56" s="93" t="s">
        <v>425</v>
      </c>
      <c r="D56" s="398" t="s">
        <v>761</v>
      </c>
      <c r="E56" s="444" t="s">
        <v>790</v>
      </c>
      <c r="F56" s="447">
        <v>20000</v>
      </c>
      <c r="G56" s="447">
        <v>20000</v>
      </c>
      <c r="H56" s="438"/>
    </row>
    <row r="57" spans="2:8" s="35" customFormat="1" ht="34.5" customHeight="1" x14ac:dyDescent="0.4">
      <c r="B57" s="437"/>
      <c r="C57" s="94" t="s">
        <v>425</v>
      </c>
      <c r="D57" s="398" t="s">
        <v>761</v>
      </c>
      <c r="E57" s="444" t="s">
        <v>768</v>
      </c>
      <c r="F57" s="447">
        <v>0</v>
      </c>
      <c r="G57" s="447">
        <v>0</v>
      </c>
      <c r="H57" s="438"/>
    </row>
    <row r="58" spans="2:8" s="35" customFormat="1" ht="34.5" customHeight="1" thickBot="1" x14ac:dyDescent="0.45">
      <c r="B58" s="439" t="s">
        <v>835</v>
      </c>
      <c r="C58" s="93" t="s">
        <v>425</v>
      </c>
      <c r="D58" s="398" t="s">
        <v>761</v>
      </c>
      <c r="E58" s="444" t="s">
        <v>769</v>
      </c>
      <c r="F58" s="447">
        <v>44803</v>
      </c>
      <c r="G58" s="447">
        <v>44803</v>
      </c>
      <c r="H58" s="438"/>
    </row>
    <row r="59" spans="2:8" s="35" customFormat="1" ht="34.5" customHeight="1" x14ac:dyDescent="0.4">
      <c r="B59" s="437"/>
      <c r="C59" s="94" t="s">
        <v>425</v>
      </c>
      <c r="D59" s="398" t="s">
        <v>770</v>
      </c>
      <c r="E59" s="444"/>
      <c r="F59" s="447">
        <v>80000</v>
      </c>
      <c r="G59" s="447">
        <v>80000</v>
      </c>
      <c r="H59" s="438"/>
    </row>
    <row r="60" spans="2:8" s="35" customFormat="1" ht="34.5" customHeight="1" thickBot="1" x14ac:dyDescent="0.45">
      <c r="B60" s="437"/>
      <c r="C60" s="93" t="s">
        <v>425</v>
      </c>
      <c r="D60" s="398" t="s">
        <v>771</v>
      </c>
      <c r="E60" s="444"/>
      <c r="F60" s="447">
        <v>37</v>
      </c>
      <c r="G60" s="447">
        <v>37</v>
      </c>
      <c r="H60" s="438"/>
    </row>
    <row r="61" spans="2:8" s="35" customFormat="1" ht="34.5" customHeight="1" x14ac:dyDescent="0.4">
      <c r="B61" s="437"/>
      <c r="C61" s="94" t="s">
        <v>425</v>
      </c>
      <c r="D61" s="398" t="s">
        <v>772</v>
      </c>
      <c r="E61" s="515" t="s">
        <v>773</v>
      </c>
      <c r="F61" s="518">
        <v>59</v>
      </c>
      <c r="G61" s="518">
        <v>59</v>
      </c>
      <c r="H61" s="438"/>
    </row>
    <row r="62" spans="2:8" s="35" customFormat="1" ht="34.5" customHeight="1" thickBot="1" x14ac:dyDescent="0.45">
      <c r="B62" s="437"/>
      <c r="C62" s="93" t="s">
        <v>425</v>
      </c>
      <c r="D62" s="404" t="s">
        <v>774</v>
      </c>
      <c r="E62" s="516" t="s">
        <v>775</v>
      </c>
      <c r="F62" s="447">
        <v>33935</v>
      </c>
      <c r="G62" s="447">
        <v>33935</v>
      </c>
      <c r="H62" s="438"/>
    </row>
    <row r="63" spans="2:8" s="35" customFormat="1" ht="34.5" customHeight="1" x14ac:dyDescent="0.4">
      <c r="B63" s="437"/>
      <c r="C63" s="94" t="s">
        <v>425</v>
      </c>
      <c r="D63" s="398" t="s">
        <v>761</v>
      </c>
      <c r="E63" s="444" t="s">
        <v>776</v>
      </c>
      <c r="F63" s="447">
        <v>8340</v>
      </c>
      <c r="G63" s="447">
        <v>8340</v>
      </c>
      <c r="H63" s="438"/>
    </row>
    <row r="64" spans="2:8" s="35" customFormat="1" ht="34.5" customHeight="1" thickBot="1" x14ac:dyDescent="0.45">
      <c r="B64" s="437"/>
      <c r="C64" s="93" t="s">
        <v>425</v>
      </c>
      <c r="D64" s="398" t="s">
        <v>761</v>
      </c>
      <c r="E64" s="444" t="s">
        <v>777</v>
      </c>
      <c r="F64" s="447">
        <v>200</v>
      </c>
      <c r="G64" s="447">
        <v>200</v>
      </c>
      <c r="H64" s="438"/>
    </row>
    <row r="65" spans="2:8" s="35" customFormat="1" ht="34.5" customHeight="1" x14ac:dyDescent="0.4">
      <c r="B65" s="437"/>
      <c r="C65" s="94" t="s">
        <v>425</v>
      </c>
      <c r="D65" s="398" t="s">
        <v>761</v>
      </c>
      <c r="E65" s="444" t="s">
        <v>778</v>
      </c>
      <c r="F65" s="447">
        <v>471493</v>
      </c>
      <c r="G65" s="447">
        <v>471493</v>
      </c>
      <c r="H65" s="438"/>
    </row>
    <row r="66" spans="2:8" s="35" customFormat="1" ht="34.5" customHeight="1" x14ac:dyDescent="0.4">
      <c r="B66" s="437"/>
      <c r="C66" s="452" t="s">
        <v>425</v>
      </c>
      <c r="D66" s="398" t="s">
        <v>761</v>
      </c>
      <c r="E66" s="444" t="s">
        <v>779</v>
      </c>
      <c r="F66" s="447">
        <v>0</v>
      </c>
      <c r="G66" s="447">
        <v>0</v>
      </c>
      <c r="H66" s="438"/>
    </row>
    <row r="67" spans="2:8" s="35" customFormat="1" ht="34.5" customHeight="1" x14ac:dyDescent="0.4">
      <c r="B67" s="451"/>
      <c r="C67" s="434" t="s">
        <v>425</v>
      </c>
      <c r="D67" s="436" t="s">
        <v>761</v>
      </c>
      <c r="E67" s="449" t="s">
        <v>780</v>
      </c>
      <c r="F67" s="447">
        <v>0</v>
      </c>
      <c r="G67" s="447">
        <v>0</v>
      </c>
      <c r="H67" s="438"/>
    </row>
    <row r="68" spans="2:8" s="35" customFormat="1" ht="34.5" customHeight="1" x14ac:dyDescent="0.4">
      <c r="B68" s="451"/>
      <c r="C68" s="440" t="s">
        <v>425</v>
      </c>
      <c r="D68" s="441" t="s">
        <v>761</v>
      </c>
      <c r="E68" s="449" t="s">
        <v>792</v>
      </c>
      <c r="F68" s="447">
        <v>-59</v>
      </c>
      <c r="G68" s="447">
        <v>-59</v>
      </c>
      <c r="H68" s="438"/>
    </row>
    <row r="69" spans="2:8" s="35" customFormat="1" ht="34.5" customHeight="1" thickBot="1" x14ac:dyDescent="0.45">
      <c r="B69" s="764" t="s">
        <v>270</v>
      </c>
      <c r="C69" s="440" t="s">
        <v>218</v>
      </c>
      <c r="D69" s="68"/>
      <c r="E69" s="453"/>
      <c r="F69" s="446" t="s">
        <v>838</v>
      </c>
      <c r="G69" s="446" t="s">
        <v>838</v>
      </c>
    </row>
    <row r="70" spans="2:8" s="35" customFormat="1" ht="64.5" customHeight="1" thickBot="1" x14ac:dyDescent="0.45">
      <c r="B70" s="757"/>
      <c r="C70" s="440"/>
      <c r="D70" s="454"/>
      <c r="E70" s="450"/>
      <c r="F70" s="434"/>
      <c r="G70" s="68"/>
    </row>
    <row r="71" spans="2:8" s="35" customFormat="1" ht="35.1" customHeight="1" x14ac:dyDescent="0.4">
      <c r="B71" s="757"/>
      <c r="C71" s="435"/>
      <c r="D71" s="398"/>
      <c r="E71" s="405"/>
      <c r="F71" s="93"/>
      <c r="G71" s="68"/>
    </row>
    <row r="72" spans="2:8" s="35" customFormat="1" ht="35.1" customHeight="1" thickBot="1" x14ac:dyDescent="0.45">
      <c r="B72" s="758"/>
      <c r="C72" s="435"/>
      <c r="D72" s="398"/>
      <c r="E72" s="405"/>
      <c r="F72" s="93"/>
      <c r="G72" s="91"/>
    </row>
    <row r="73" spans="2:8" s="35" customFormat="1" ht="35.1" customHeight="1" thickBot="1" x14ac:dyDescent="0.45">
      <c r="B73" s="756" t="s">
        <v>271</v>
      </c>
      <c r="C73" s="434"/>
      <c r="D73" s="398"/>
      <c r="E73" s="405"/>
      <c r="F73" s="295"/>
      <c r="G73" s="90"/>
    </row>
    <row r="74" spans="2:8" s="35" customFormat="1" ht="35.1" customHeight="1" x14ac:dyDescent="0.4">
      <c r="B74" s="757"/>
      <c r="C74" s="434"/>
      <c r="D74" s="398"/>
      <c r="E74" s="405"/>
      <c r="F74" s="93"/>
      <c r="G74" s="68"/>
    </row>
    <row r="75" spans="2:8" s="35" customFormat="1" ht="35.1" customHeight="1" thickBot="1" x14ac:dyDescent="0.45">
      <c r="B75" s="757"/>
      <c r="C75" s="434"/>
      <c r="D75" s="398"/>
      <c r="E75" s="405"/>
      <c r="F75" s="295"/>
      <c r="G75" s="68"/>
    </row>
    <row r="76" spans="2:8" s="35" customFormat="1" ht="35.1" customHeight="1" thickBot="1" x14ac:dyDescent="0.45">
      <c r="B76" s="758"/>
      <c r="C76" s="295" t="s">
        <v>218</v>
      </c>
      <c r="D76" s="398"/>
      <c r="E76" s="406">
        <f>SUM(E22:E75)</f>
        <v>0</v>
      </c>
      <c r="F76" s="92"/>
      <c r="G76" s="97"/>
    </row>
    <row r="77" spans="2:8" s="35" customFormat="1" ht="35.1" customHeight="1" x14ac:dyDescent="0.4">
      <c r="B77" s="62"/>
      <c r="C77" s="94"/>
      <c r="D77" s="62"/>
      <c r="E77" s="62"/>
      <c r="F77" s="62"/>
      <c r="G77" s="62"/>
    </row>
    <row r="78" spans="2:8" s="35" customFormat="1" ht="35.1" customHeight="1" x14ac:dyDescent="0.35">
      <c r="B78" s="13"/>
      <c r="C78" s="98"/>
      <c r="D78" s="13"/>
      <c r="E78" s="2"/>
      <c r="F78" s="57"/>
      <c r="G78" s="57"/>
    </row>
    <row r="79" spans="2:8" s="35" customFormat="1" ht="35.1" customHeight="1" x14ac:dyDescent="0.4">
      <c r="B79" s="62"/>
      <c r="C79" s="93"/>
      <c r="D79" s="62"/>
      <c r="E79" s="54"/>
      <c r="F79" s="62"/>
      <c r="G79" s="62"/>
    </row>
    <row r="80" spans="2:8" s="35" customFormat="1" ht="35.1" customHeight="1" x14ac:dyDescent="0.4">
      <c r="B80" s="62"/>
      <c r="C80" s="93"/>
      <c r="D80" s="62"/>
      <c r="E80" s="62"/>
      <c r="F80" s="62"/>
      <c r="G80" s="62"/>
    </row>
    <row r="81" spans="2:10" s="35" customFormat="1" ht="35.1" customHeight="1" thickBot="1" x14ac:dyDescent="0.4">
      <c r="B81" s="2"/>
      <c r="C81" s="295" t="s">
        <v>218</v>
      </c>
      <c r="D81" s="2"/>
      <c r="E81" s="2"/>
      <c r="F81" s="2"/>
      <c r="G81" s="2"/>
    </row>
    <row r="82" spans="2:10" s="35" customFormat="1" ht="21" x14ac:dyDescent="0.35">
      <c r="B82" s="2"/>
      <c r="C82" s="93"/>
      <c r="D82" s="2"/>
      <c r="E82" s="2"/>
      <c r="F82" s="2"/>
      <c r="G82" s="2"/>
    </row>
    <row r="83" spans="2:10" ht="19.5" customHeight="1" thickBot="1" x14ac:dyDescent="0.35">
      <c r="C83" s="295" t="s">
        <v>218</v>
      </c>
      <c r="H83" s="57"/>
      <c r="I83" s="57"/>
      <c r="J83" s="57"/>
    </row>
    <row r="84" spans="2:10" ht="21" x14ac:dyDescent="0.3">
      <c r="C84" s="92"/>
    </row>
    <row r="85" spans="2:10" ht="21" x14ac:dyDescent="0.4">
      <c r="C85" s="398"/>
    </row>
    <row r="86" spans="2:10" ht="21" x14ac:dyDescent="0.4">
      <c r="C86" s="398"/>
    </row>
    <row r="87" spans="2:10" ht="21" x14ac:dyDescent="0.3">
      <c r="C87" s="93"/>
    </row>
    <row r="88" spans="2:10" ht="21" x14ac:dyDescent="0.3">
      <c r="C88" s="93"/>
    </row>
    <row r="89" spans="2:10" ht="21.6" thickBot="1" x14ac:dyDescent="0.35">
      <c r="C89" s="295" t="s">
        <v>218</v>
      </c>
    </row>
    <row r="90" spans="2:10" ht="21" x14ac:dyDescent="0.4">
      <c r="C90" s="63"/>
    </row>
    <row r="91" spans="2:10" x14ac:dyDescent="0.3">
      <c r="C91" s="13"/>
    </row>
    <row r="92" spans="2:10" ht="21" x14ac:dyDescent="0.4">
      <c r="C92" s="63"/>
    </row>
    <row r="93" spans="2:10" ht="21" x14ac:dyDescent="0.4">
      <c r="C93" s="63"/>
    </row>
  </sheetData>
  <mergeCells count="6">
    <mergeCell ref="B73:B76"/>
    <mergeCell ref="B32:B50"/>
    <mergeCell ref="J12:P13"/>
    <mergeCell ref="B7:G7"/>
    <mergeCell ref="B14:B31"/>
    <mergeCell ref="B69:B72"/>
  </mergeCells>
  <phoneticPr fontId="45" type="noConversion"/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P36"/>
  <sheetViews>
    <sheetView showGridLines="0" topLeftCell="D10" workbookViewId="0">
      <selection activeCell="O34" sqref="O34"/>
    </sheetView>
  </sheetViews>
  <sheetFormatPr defaultColWidth="9.109375" defaultRowHeight="15.6" x14ac:dyDescent="0.3"/>
  <cols>
    <col min="1" max="1" width="1.109375" style="355" customWidth="1"/>
    <col min="2" max="2" width="5.5546875" style="355" customWidth="1"/>
    <col min="3" max="3" width="28.6640625" style="355" customWidth="1"/>
    <col min="4" max="7" width="14.6640625" style="355" customWidth="1"/>
    <col min="8" max="8" width="24.109375" style="355" customWidth="1"/>
    <col min="9" max="16" width="13.6640625" style="355" customWidth="1"/>
    <col min="17" max="17" width="9.109375" style="355" customWidth="1"/>
    <col min="18" max="16384" width="9.109375" style="355"/>
  </cols>
  <sheetData>
    <row r="1" spans="1:16" x14ac:dyDescent="0.3">
      <c r="P1" s="368" t="s">
        <v>202</v>
      </c>
    </row>
    <row r="3" spans="1:16" ht="22.8" x14ac:dyDescent="0.4">
      <c r="B3" s="784" t="s">
        <v>693</v>
      </c>
      <c r="C3" s="784"/>
      <c r="D3" s="784"/>
      <c r="E3" s="784"/>
      <c r="F3" s="784"/>
      <c r="G3" s="784"/>
      <c r="H3" s="784"/>
      <c r="I3" s="784"/>
      <c r="J3" s="784"/>
      <c r="K3" s="784"/>
      <c r="L3" s="784"/>
      <c r="M3" s="784"/>
      <c r="N3" s="784"/>
      <c r="O3" s="784"/>
      <c r="P3" s="784"/>
    </row>
    <row r="5" spans="1:16" ht="16.2" thickBot="1" x14ac:dyDescent="0.35">
      <c r="P5" s="356" t="s">
        <v>3</v>
      </c>
    </row>
    <row r="6" spans="1:16" ht="28.5" customHeight="1" thickBot="1" x14ac:dyDescent="0.35">
      <c r="B6" s="785" t="s">
        <v>694</v>
      </c>
      <c r="C6" s="785" t="s">
        <v>695</v>
      </c>
      <c r="D6" s="785" t="s">
        <v>696</v>
      </c>
      <c r="E6" s="785" t="s">
        <v>697</v>
      </c>
      <c r="F6" s="785" t="s">
        <v>698</v>
      </c>
      <c r="G6" s="785" t="s">
        <v>733</v>
      </c>
      <c r="H6" s="785" t="s">
        <v>699</v>
      </c>
      <c r="I6" s="787" t="s">
        <v>732</v>
      </c>
      <c r="J6" s="788"/>
      <c r="K6" s="788"/>
      <c r="L6" s="788"/>
      <c r="M6" s="788"/>
      <c r="N6" s="788"/>
      <c r="O6" s="788"/>
      <c r="P6" s="789"/>
    </row>
    <row r="7" spans="1:16" ht="36" customHeight="1" thickBot="1" x14ac:dyDescent="0.35">
      <c r="B7" s="786"/>
      <c r="C7" s="786"/>
      <c r="D7" s="786"/>
      <c r="E7" s="786"/>
      <c r="F7" s="786"/>
      <c r="G7" s="786"/>
      <c r="H7" s="786"/>
      <c r="I7" s="357" t="s">
        <v>700</v>
      </c>
      <c r="J7" s="357" t="s">
        <v>701</v>
      </c>
      <c r="K7" s="357" t="s">
        <v>702</v>
      </c>
      <c r="L7" s="357" t="s">
        <v>703</v>
      </c>
      <c r="M7" s="357" t="s">
        <v>704</v>
      </c>
      <c r="N7" s="357" t="s">
        <v>705</v>
      </c>
      <c r="O7" s="357" t="s">
        <v>706</v>
      </c>
      <c r="P7" s="358" t="s">
        <v>707</v>
      </c>
    </row>
    <row r="8" spans="1:16" x14ac:dyDescent="0.3">
      <c r="A8" s="359"/>
      <c r="B8" s="768" t="s">
        <v>53</v>
      </c>
      <c r="C8" s="790" t="s">
        <v>738</v>
      </c>
      <c r="D8" s="774" t="s">
        <v>739</v>
      </c>
      <c r="E8" s="774" t="s">
        <v>739</v>
      </c>
      <c r="F8" s="777">
        <v>48000000</v>
      </c>
      <c r="G8" s="780"/>
      <c r="H8" s="372" t="s">
        <v>708</v>
      </c>
      <c r="I8" s="360"/>
      <c r="J8" s="360"/>
      <c r="K8" s="360"/>
      <c r="L8" s="360"/>
      <c r="M8" s="360"/>
      <c r="N8" s="360"/>
      <c r="O8" s="360">
        <v>24000000</v>
      </c>
      <c r="P8" s="361"/>
    </row>
    <row r="9" spans="1:16" x14ac:dyDescent="0.3">
      <c r="A9" s="359"/>
      <c r="B9" s="769"/>
      <c r="C9" s="791"/>
      <c r="D9" s="775"/>
      <c r="E9" s="775"/>
      <c r="F9" s="778"/>
      <c r="G9" s="781"/>
      <c r="H9" s="372" t="s">
        <v>709</v>
      </c>
      <c r="I9" s="360"/>
      <c r="J9" s="360"/>
      <c r="K9" s="360"/>
      <c r="L9" s="360"/>
      <c r="M9" s="360"/>
      <c r="N9" s="360"/>
      <c r="P9" s="361"/>
    </row>
    <row r="10" spans="1:16" x14ac:dyDescent="0.3">
      <c r="A10" s="359"/>
      <c r="B10" s="769"/>
      <c r="C10" s="791"/>
      <c r="D10" s="775"/>
      <c r="E10" s="775"/>
      <c r="F10" s="778"/>
      <c r="G10" s="781"/>
      <c r="H10" s="372" t="s">
        <v>49</v>
      </c>
      <c r="I10" s="360"/>
      <c r="J10" s="360"/>
      <c r="K10" s="360"/>
      <c r="L10" s="360"/>
      <c r="M10" s="360"/>
      <c r="N10" s="360"/>
      <c r="O10" s="360"/>
      <c r="P10" s="361"/>
    </row>
    <row r="11" spans="1:16" x14ac:dyDescent="0.3">
      <c r="A11" s="359"/>
      <c r="B11" s="769"/>
      <c r="C11" s="791"/>
      <c r="D11" s="775"/>
      <c r="E11" s="775"/>
      <c r="F11" s="778"/>
      <c r="G11" s="781"/>
      <c r="H11" s="372" t="s">
        <v>710</v>
      </c>
      <c r="I11" s="360"/>
      <c r="J11" s="360"/>
      <c r="K11" s="360"/>
      <c r="L11" s="360"/>
      <c r="M11" s="360"/>
      <c r="N11" s="360"/>
      <c r="O11" s="360">
        <v>24000000</v>
      </c>
      <c r="P11" s="361"/>
    </row>
    <row r="12" spans="1:16" x14ac:dyDescent="0.3">
      <c r="A12" s="359"/>
      <c r="B12" s="770"/>
      <c r="C12" s="792"/>
      <c r="D12" s="776"/>
      <c r="E12" s="776"/>
      <c r="F12" s="779"/>
      <c r="G12" s="783"/>
      <c r="H12" s="373" t="s">
        <v>711</v>
      </c>
      <c r="I12" s="362"/>
      <c r="J12" s="362"/>
      <c r="K12" s="362"/>
      <c r="L12" s="362"/>
      <c r="M12" s="362"/>
      <c r="N12" s="362"/>
      <c r="O12" s="362">
        <v>48000000</v>
      </c>
      <c r="P12" s="363"/>
    </row>
    <row r="13" spans="1:16" x14ac:dyDescent="0.3">
      <c r="A13" s="359"/>
      <c r="B13" s="768" t="s">
        <v>54</v>
      </c>
      <c r="C13" s="771"/>
      <c r="D13" s="774"/>
      <c r="E13" s="774"/>
      <c r="F13" s="777"/>
      <c r="G13" s="780"/>
      <c r="H13" s="372" t="s">
        <v>708</v>
      </c>
      <c r="I13" s="360"/>
      <c r="J13" s="360"/>
      <c r="K13" s="360"/>
      <c r="L13" s="360"/>
      <c r="M13" s="360"/>
      <c r="N13" s="360"/>
      <c r="O13" s="360"/>
      <c r="P13" s="361"/>
    </row>
    <row r="14" spans="1:16" x14ac:dyDescent="0.3">
      <c r="A14" s="359"/>
      <c r="B14" s="769"/>
      <c r="C14" s="772"/>
      <c r="D14" s="775"/>
      <c r="E14" s="775"/>
      <c r="F14" s="778"/>
      <c r="G14" s="781"/>
      <c r="H14" s="372" t="s">
        <v>709</v>
      </c>
      <c r="I14" s="360"/>
      <c r="J14" s="360"/>
      <c r="K14" s="360"/>
      <c r="L14" s="360"/>
      <c r="M14" s="360"/>
      <c r="N14" s="360"/>
      <c r="O14" s="360"/>
      <c r="P14" s="361"/>
    </row>
    <row r="15" spans="1:16" x14ac:dyDescent="0.3">
      <c r="A15" s="359"/>
      <c r="B15" s="769"/>
      <c r="C15" s="772"/>
      <c r="D15" s="775"/>
      <c r="E15" s="775"/>
      <c r="F15" s="778"/>
      <c r="G15" s="781"/>
      <c r="H15" s="372" t="s">
        <v>49</v>
      </c>
      <c r="I15" s="360"/>
      <c r="J15" s="360"/>
      <c r="K15" s="360"/>
      <c r="L15" s="360"/>
      <c r="M15" s="360"/>
      <c r="N15" s="360"/>
      <c r="O15" s="360"/>
      <c r="P15" s="361"/>
    </row>
    <row r="16" spans="1:16" x14ac:dyDescent="0.3">
      <c r="A16" s="359"/>
      <c r="B16" s="769"/>
      <c r="C16" s="772"/>
      <c r="D16" s="775"/>
      <c r="E16" s="775"/>
      <c r="F16" s="778"/>
      <c r="G16" s="781"/>
      <c r="H16" s="372" t="s">
        <v>710</v>
      </c>
      <c r="I16" s="360"/>
      <c r="J16" s="360"/>
      <c r="K16" s="360"/>
      <c r="L16" s="360"/>
      <c r="M16" s="360"/>
      <c r="N16" s="360"/>
      <c r="O16" s="360"/>
      <c r="P16" s="361"/>
    </row>
    <row r="17" spans="1:16" x14ac:dyDescent="0.3">
      <c r="A17" s="359"/>
      <c r="B17" s="770"/>
      <c r="C17" s="773"/>
      <c r="D17" s="776"/>
      <c r="E17" s="776"/>
      <c r="F17" s="779"/>
      <c r="G17" s="783"/>
      <c r="H17" s="373" t="s">
        <v>711</v>
      </c>
      <c r="I17" s="362"/>
      <c r="J17" s="362"/>
      <c r="K17" s="362"/>
      <c r="L17" s="362"/>
      <c r="M17" s="362"/>
      <c r="N17" s="362"/>
      <c r="O17" s="362"/>
      <c r="P17" s="363"/>
    </row>
    <row r="18" spans="1:16" x14ac:dyDescent="0.3">
      <c r="A18" s="359"/>
      <c r="B18" s="768" t="s">
        <v>55</v>
      </c>
      <c r="C18" s="771"/>
      <c r="D18" s="774"/>
      <c r="E18" s="774"/>
      <c r="F18" s="777"/>
      <c r="G18" s="780"/>
      <c r="H18" s="372" t="s">
        <v>708</v>
      </c>
      <c r="I18" s="360"/>
      <c r="J18" s="360"/>
      <c r="K18" s="360"/>
      <c r="L18" s="360"/>
      <c r="M18" s="360"/>
      <c r="N18" s="360"/>
      <c r="O18" s="360"/>
      <c r="P18" s="361"/>
    </row>
    <row r="19" spans="1:16" x14ac:dyDescent="0.3">
      <c r="A19" s="359"/>
      <c r="B19" s="769"/>
      <c r="C19" s="772"/>
      <c r="D19" s="775"/>
      <c r="E19" s="775"/>
      <c r="F19" s="778"/>
      <c r="G19" s="781"/>
      <c r="H19" s="372" t="s">
        <v>709</v>
      </c>
      <c r="I19" s="360"/>
      <c r="J19" s="360"/>
      <c r="K19" s="360"/>
      <c r="L19" s="360"/>
      <c r="M19" s="360"/>
      <c r="N19" s="360"/>
      <c r="O19" s="360"/>
      <c r="P19" s="361"/>
    </row>
    <row r="20" spans="1:16" x14ac:dyDescent="0.3">
      <c r="A20" s="359"/>
      <c r="B20" s="769"/>
      <c r="C20" s="772"/>
      <c r="D20" s="775"/>
      <c r="E20" s="775"/>
      <c r="F20" s="778"/>
      <c r="G20" s="781"/>
      <c r="H20" s="372" t="s">
        <v>49</v>
      </c>
      <c r="I20" s="360"/>
      <c r="J20" s="360"/>
      <c r="K20" s="360"/>
      <c r="L20" s="360"/>
      <c r="M20" s="360"/>
      <c r="N20" s="360"/>
      <c r="O20" s="360"/>
      <c r="P20" s="361"/>
    </row>
    <row r="21" spans="1:16" x14ac:dyDescent="0.3">
      <c r="A21" s="359"/>
      <c r="B21" s="769"/>
      <c r="C21" s="772"/>
      <c r="D21" s="775"/>
      <c r="E21" s="775"/>
      <c r="F21" s="778"/>
      <c r="G21" s="781"/>
      <c r="H21" s="372" t="s">
        <v>710</v>
      </c>
      <c r="I21" s="360"/>
      <c r="J21" s="360"/>
      <c r="K21" s="360"/>
      <c r="L21" s="360"/>
      <c r="M21" s="360"/>
      <c r="N21" s="360"/>
      <c r="O21" s="360"/>
      <c r="P21" s="361"/>
    </row>
    <row r="22" spans="1:16" x14ac:dyDescent="0.3">
      <c r="A22" s="359"/>
      <c r="B22" s="770"/>
      <c r="C22" s="773"/>
      <c r="D22" s="776"/>
      <c r="E22" s="776"/>
      <c r="F22" s="779"/>
      <c r="G22" s="783"/>
      <c r="H22" s="373" t="s">
        <v>711</v>
      </c>
      <c r="I22" s="362"/>
      <c r="J22" s="362"/>
      <c r="K22" s="362"/>
      <c r="L22" s="362"/>
      <c r="M22" s="362"/>
      <c r="N22" s="362"/>
      <c r="O22" s="362"/>
      <c r="P22" s="363"/>
    </row>
    <row r="23" spans="1:16" x14ac:dyDescent="0.3">
      <c r="A23" s="359"/>
      <c r="B23" s="768" t="s">
        <v>56</v>
      </c>
      <c r="C23" s="771"/>
      <c r="D23" s="774"/>
      <c r="E23" s="774"/>
      <c r="F23" s="777"/>
      <c r="G23" s="780"/>
      <c r="H23" s="372" t="s">
        <v>708</v>
      </c>
      <c r="I23" s="360"/>
      <c r="J23" s="360"/>
      <c r="K23" s="360"/>
      <c r="L23" s="360"/>
      <c r="M23" s="360"/>
      <c r="N23" s="360"/>
      <c r="O23" s="360"/>
      <c r="P23" s="361"/>
    </row>
    <row r="24" spans="1:16" x14ac:dyDescent="0.3">
      <c r="A24" s="359"/>
      <c r="B24" s="769"/>
      <c r="C24" s="772"/>
      <c r="D24" s="775"/>
      <c r="E24" s="775"/>
      <c r="F24" s="778"/>
      <c r="G24" s="781"/>
      <c r="H24" s="372" t="s">
        <v>709</v>
      </c>
      <c r="I24" s="360"/>
      <c r="J24" s="360"/>
      <c r="K24" s="360"/>
      <c r="L24" s="360"/>
      <c r="M24" s="360"/>
      <c r="N24" s="360"/>
      <c r="O24" s="360"/>
      <c r="P24" s="361"/>
    </row>
    <row r="25" spans="1:16" x14ac:dyDescent="0.3">
      <c r="A25" s="359"/>
      <c r="B25" s="769"/>
      <c r="C25" s="772"/>
      <c r="D25" s="775"/>
      <c r="E25" s="775"/>
      <c r="F25" s="778"/>
      <c r="G25" s="781"/>
      <c r="H25" s="372" t="s">
        <v>49</v>
      </c>
      <c r="I25" s="360"/>
      <c r="J25" s="360"/>
      <c r="K25" s="360"/>
      <c r="L25" s="360"/>
      <c r="M25" s="360"/>
      <c r="N25" s="360"/>
      <c r="O25" s="360"/>
      <c r="P25" s="361"/>
    </row>
    <row r="26" spans="1:16" x14ac:dyDescent="0.3">
      <c r="A26" s="359"/>
      <c r="B26" s="769"/>
      <c r="C26" s="772"/>
      <c r="D26" s="775"/>
      <c r="E26" s="775"/>
      <c r="F26" s="778"/>
      <c r="G26" s="781"/>
      <c r="H26" s="372" t="s">
        <v>710</v>
      </c>
      <c r="I26" s="360"/>
      <c r="J26" s="360"/>
      <c r="K26" s="360"/>
      <c r="L26" s="360"/>
      <c r="M26" s="360"/>
      <c r="N26" s="360"/>
      <c r="O26" s="360"/>
      <c r="P26" s="361"/>
    </row>
    <row r="27" spans="1:16" x14ac:dyDescent="0.3">
      <c r="A27" s="359"/>
      <c r="B27" s="770"/>
      <c r="C27" s="773"/>
      <c r="D27" s="776"/>
      <c r="E27" s="776"/>
      <c r="F27" s="779"/>
      <c r="G27" s="783"/>
      <c r="H27" s="373" t="s">
        <v>711</v>
      </c>
      <c r="I27" s="362"/>
      <c r="J27" s="362"/>
      <c r="K27" s="362"/>
      <c r="L27" s="362"/>
      <c r="M27" s="362"/>
      <c r="N27" s="362"/>
      <c r="O27" s="362"/>
      <c r="P27" s="363"/>
    </row>
    <row r="28" spans="1:16" x14ac:dyDescent="0.3">
      <c r="A28" s="359"/>
      <c r="B28" s="768" t="s">
        <v>267</v>
      </c>
      <c r="C28" s="771"/>
      <c r="D28" s="774"/>
      <c r="E28" s="774"/>
      <c r="F28" s="777"/>
      <c r="G28" s="780"/>
      <c r="H28" s="372" t="s">
        <v>708</v>
      </c>
      <c r="I28" s="360"/>
      <c r="J28" s="360"/>
      <c r="K28" s="360"/>
      <c r="L28" s="360"/>
      <c r="M28" s="360"/>
      <c r="N28" s="360"/>
      <c r="O28" s="360"/>
      <c r="P28" s="361"/>
    </row>
    <row r="29" spans="1:16" x14ac:dyDescent="0.3">
      <c r="A29" s="359"/>
      <c r="B29" s="769"/>
      <c r="C29" s="772"/>
      <c r="D29" s="775"/>
      <c r="E29" s="775"/>
      <c r="F29" s="778"/>
      <c r="G29" s="781"/>
      <c r="H29" s="372" t="s">
        <v>709</v>
      </c>
      <c r="I29" s="360"/>
      <c r="J29" s="360"/>
      <c r="K29" s="360"/>
      <c r="L29" s="360"/>
      <c r="M29" s="360"/>
      <c r="N29" s="360"/>
      <c r="O29" s="360"/>
      <c r="P29" s="361"/>
    </row>
    <row r="30" spans="1:16" x14ac:dyDescent="0.3">
      <c r="A30" s="359"/>
      <c r="B30" s="769"/>
      <c r="C30" s="772"/>
      <c r="D30" s="775"/>
      <c r="E30" s="775"/>
      <c r="F30" s="778"/>
      <c r="G30" s="781"/>
      <c r="H30" s="372" t="s">
        <v>49</v>
      </c>
      <c r="I30" s="360"/>
      <c r="J30" s="360"/>
      <c r="K30" s="360"/>
      <c r="L30" s="360"/>
      <c r="M30" s="360"/>
      <c r="N30" s="360"/>
      <c r="O30" s="360"/>
      <c r="P30" s="361"/>
    </row>
    <row r="31" spans="1:16" x14ac:dyDescent="0.3">
      <c r="A31" s="359"/>
      <c r="B31" s="769"/>
      <c r="C31" s="772"/>
      <c r="D31" s="775"/>
      <c r="E31" s="775"/>
      <c r="F31" s="778"/>
      <c r="G31" s="781"/>
      <c r="H31" s="372" t="s">
        <v>710</v>
      </c>
      <c r="I31" s="360"/>
      <c r="J31" s="360"/>
      <c r="K31" s="360"/>
      <c r="L31" s="360"/>
      <c r="M31" s="360"/>
      <c r="N31" s="360"/>
      <c r="O31" s="360"/>
      <c r="P31" s="361"/>
    </row>
    <row r="32" spans="1:16" ht="16.2" thickBot="1" x14ac:dyDescent="0.35">
      <c r="A32" s="359"/>
      <c r="B32" s="770"/>
      <c r="C32" s="773"/>
      <c r="D32" s="776"/>
      <c r="E32" s="776"/>
      <c r="F32" s="779"/>
      <c r="G32" s="782"/>
      <c r="H32" s="373" t="s">
        <v>711</v>
      </c>
      <c r="I32" s="362"/>
      <c r="J32" s="362"/>
      <c r="K32" s="362"/>
      <c r="L32" s="362"/>
      <c r="M32" s="362"/>
      <c r="N32" s="362"/>
      <c r="O32" s="362"/>
      <c r="P32" s="364"/>
    </row>
    <row r="33" spans="2:16" ht="26.25" customHeight="1" thickBot="1" x14ac:dyDescent="0.35">
      <c r="B33" s="765" t="s">
        <v>712</v>
      </c>
      <c r="C33" s="766"/>
      <c r="D33" s="766"/>
      <c r="E33" s="767"/>
      <c r="F33" s="365"/>
      <c r="G33" s="374"/>
      <c r="H33" s="366"/>
      <c r="I33" s="367"/>
      <c r="J33" s="367"/>
      <c r="K33" s="367"/>
      <c r="L33" s="367"/>
      <c r="M33" s="367"/>
      <c r="N33" s="367"/>
      <c r="O33" s="367">
        <v>48000000</v>
      </c>
      <c r="P33" s="367"/>
    </row>
    <row r="35" spans="2:16" x14ac:dyDescent="0.3">
      <c r="B35" s="355" t="s">
        <v>713</v>
      </c>
    </row>
    <row r="36" spans="2:16" x14ac:dyDescent="0.3">
      <c r="B36" s="355" t="s">
        <v>714</v>
      </c>
    </row>
  </sheetData>
  <mergeCells count="40"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F28:F32"/>
    <mergeCell ref="G28:G32"/>
    <mergeCell ref="B23:B27"/>
    <mergeCell ref="C23:C27"/>
    <mergeCell ref="D23:D27"/>
    <mergeCell ref="E23:E27"/>
    <mergeCell ref="F23:F27"/>
    <mergeCell ref="G23:G27"/>
    <mergeCell ref="B33:E33"/>
    <mergeCell ref="B28:B32"/>
    <mergeCell ref="C28:C32"/>
    <mergeCell ref="D28:D32"/>
    <mergeCell ref="E28:E3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G42"/>
  <sheetViews>
    <sheetView showGridLines="0" topLeftCell="A22" workbookViewId="0">
      <selection activeCell="H33" sqref="H33"/>
    </sheetView>
  </sheetViews>
  <sheetFormatPr defaultColWidth="9.109375" defaultRowHeight="13.2" x14ac:dyDescent="0.25"/>
  <cols>
    <col min="1" max="1" width="1.5546875" style="191" customWidth="1"/>
    <col min="2" max="2" width="39.109375" style="191" customWidth="1"/>
    <col min="3" max="5" width="20.6640625" style="191" customWidth="1"/>
    <col min="6" max="6" width="20.6640625" style="524" customWidth="1"/>
    <col min="7" max="16384" width="9.109375" style="191"/>
  </cols>
  <sheetData>
    <row r="1" spans="2:6" ht="15.6" x14ac:dyDescent="0.3">
      <c r="F1" s="520" t="s">
        <v>210</v>
      </c>
    </row>
    <row r="2" spans="2:6" ht="15.75" customHeight="1" x14ac:dyDescent="0.3">
      <c r="B2" s="583" t="s">
        <v>687</v>
      </c>
      <c r="C2" s="583"/>
      <c r="D2" s="583"/>
      <c r="E2" s="583"/>
      <c r="F2" s="583"/>
    </row>
    <row r="3" spans="2:6" ht="40.5" customHeight="1" x14ac:dyDescent="0.25">
      <c r="B3" s="193"/>
      <c r="C3" s="193"/>
      <c r="D3" s="193"/>
      <c r="E3" s="193"/>
      <c r="F3" s="521"/>
    </row>
    <row r="4" spans="2:6" ht="15.6" x14ac:dyDescent="0.3">
      <c r="B4" s="583" t="s">
        <v>734</v>
      </c>
      <c r="C4" s="583"/>
      <c r="D4" s="583"/>
      <c r="E4" s="583"/>
      <c r="F4" s="583"/>
    </row>
    <row r="5" spans="2:6" ht="13.8" thickBot="1" x14ac:dyDescent="0.3">
      <c r="F5" s="522" t="s">
        <v>3</v>
      </c>
    </row>
    <row r="6" spans="2:6" ht="36" customHeight="1" thickBot="1" x14ac:dyDescent="0.3">
      <c r="B6" s="197" t="s">
        <v>272</v>
      </c>
      <c r="C6" s="196" t="s">
        <v>735</v>
      </c>
      <c r="D6" s="196" t="s">
        <v>830</v>
      </c>
      <c r="E6" s="196" t="s">
        <v>674</v>
      </c>
      <c r="F6" s="523" t="s">
        <v>675</v>
      </c>
    </row>
    <row r="7" spans="2:6" ht="30" customHeight="1" x14ac:dyDescent="0.25">
      <c r="B7" s="194" t="s">
        <v>237</v>
      </c>
      <c r="C7" s="339">
        <v>64155588</v>
      </c>
      <c r="D7" s="339">
        <v>83661874</v>
      </c>
      <c r="E7" s="339"/>
      <c r="F7" s="339"/>
    </row>
    <row r="8" spans="2:6" ht="30" customHeight="1" x14ac:dyDescent="0.25">
      <c r="B8" s="194" t="s">
        <v>273</v>
      </c>
      <c r="C8" s="519">
        <v>73519971</v>
      </c>
      <c r="D8" s="519">
        <v>73374378</v>
      </c>
      <c r="E8" s="342"/>
      <c r="F8" s="342"/>
    </row>
    <row r="9" spans="2:6" ht="30" customHeight="1" thickBot="1" x14ac:dyDescent="0.3">
      <c r="B9" s="195" t="s">
        <v>238</v>
      </c>
      <c r="C9" s="341">
        <v>418654597</v>
      </c>
      <c r="D9" s="341">
        <v>411834754</v>
      </c>
      <c r="E9" s="341"/>
      <c r="F9" s="341"/>
    </row>
    <row r="10" spans="2:6" ht="13.8" thickTop="1" x14ac:dyDescent="0.25">
      <c r="B10" s="793" t="s">
        <v>263</v>
      </c>
      <c r="C10" s="795">
        <f>C7+C8+C9</f>
        <v>556330156</v>
      </c>
      <c r="D10" s="795">
        <f>SUM(D7:D9)</f>
        <v>568871006</v>
      </c>
      <c r="E10" s="795"/>
      <c r="F10" s="795"/>
    </row>
    <row r="11" spans="2:6" ht="15" customHeight="1" thickBot="1" x14ac:dyDescent="0.3">
      <c r="B11" s="794"/>
      <c r="C11" s="796"/>
      <c r="D11" s="796"/>
      <c r="E11" s="796"/>
      <c r="F11" s="796"/>
    </row>
    <row r="12" spans="2:6" x14ac:dyDescent="0.25">
      <c r="B12" s="338" t="s">
        <v>580</v>
      </c>
    </row>
    <row r="13" spans="2:6" x14ac:dyDescent="0.25">
      <c r="B13" s="193"/>
    </row>
    <row r="14" spans="2:6" ht="15.6" x14ac:dyDescent="0.3">
      <c r="B14" s="583" t="s">
        <v>736</v>
      </c>
      <c r="C14" s="583"/>
      <c r="D14" s="583"/>
      <c r="E14" s="583"/>
      <c r="F14" s="583"/>
    </row>
    <row r="15" spans="2:6" ht="13.8" thickBot="1" x14ac:dyDescent="0.3">
      <c r="F15" s="522" t="s">
        <v>3</v>
      </c>
    </row>
    <row r="16" spans="2:6" ht="36" customHeight="1" thickBot="1" x14ac:dyDescent="0.3">
      <c r="B16" s="197" t="s">
        <v>274</v>
      </c>
      <c r="C16" s="196" t="s">
        <v>735</v>
      </c>
      <c r="D16" s="196" t="s">
        <v>830</v>
      </c>
      <c r="E16" s="196" t="s">
        <v>674</v>
      </c>
      <c r="F16" s="523" t="s">
        <v>675</v>
      </c>
    </row>
    <row r="17" spans="1:7" ht="30" customHeight="1" x14ac:dyDescent="0.25">
      <c r="B17" s="194" t="s">
        <v>237</v>
      </c>
      <c r="C17" s="339">
        <v>105683470</v>
      </c>
      <c r="D17" s="339">
        <v>104672229</v>
      </c>
      <c r="E17" s="339"/>
      <c r="F17" s="339"/>
    </row>
    <row r="18" spans="1:7" ht="30" customHeight="1" x14ac:dyDescent="0.25">
      <c r="B18" s="194" t="s">
        <v>273</v>
      </c>
      <c r="C18" s="340">
        <v>171718900</v>
      </c>
      <c r="D18" s="340">
        <v>177967072</v>
      </c>
      <c r="E18" s="340"/>
      <c r="F18" s="340"/>
    </row>
    <row r="19" spans="1:7" ht="30" customHeight="1" thickBot="1" x14ac:dyDescent="0.3">
      <c r="B19" s="195" t="s">
        <v>238</v>
      </c>
      <c r="C19" s="341">
        <v>294480716</v>
      </c>
      <c r="D19" s="341">
        <v>367899166</v>
      </c>
      <c r="E19" s="341"/>
      <c r="F19" s="341"/>
    </row>
    <row r="20" spans="1:7" ht="13.8" thickTop="1" x14ac:dyDescent="0.25">
      <c r="B20" s="793" t="s">
        <v>263</v>
      </c>
      <c r="C20" s="795">
        <f>C17+C18+C19</f>
        <v>571883086</v>
      </c>
      <c r="D20" s="795">
        <f>SUM(D17:D19)</f>
        <v>650538467</v>
      </c>
      <c r="E20" s="795"/>
      <c r="F20" s="795"/>
    </row>
    <row r="21" spans="1:7" ht="15" customHeight="1" thickBot="1" x14ac:dyDescent="0.3">
      <c r="B21" s="794"/>
      <c r="C21" s="796"/>
      <c r="D21" s="796"/>
      <c r="E21" s="796"/>
      <c r="F21" s="796"/>
    </row>
    <row r="22" spans="1:7" ht="15" customHeight="1" x14ac:dyDescent="0.25">
      <c r="B22" s="338" t="s">
        <v>580</v>
      </c>
      <c r="C22" s="354"/>
      <c r="D22" s="354"/>
      <c r="E22" s="354"/>
      <c r="F22" s="354"/>
    </row>
    <row r="23" spans="1:7" ht="10.5" customHeight="1" x14ac:dyDescent="0.25">
      <c r="B23" s="198"/>
      <c r="C23" s="354"/>
      <c r="D23" s="354"/>
      <c r="E23" s="354"/>
      <c r="F23" s="354"/>
    </row>
    <row r="24" spans="1:7" ht="15" customHeight="1" x14ac:dyDescent="0.25">
      <c r="B24" s="797" t="s">
        <v>715</v>
      </c>
      <c r="C24" s="797"/>
      <c r="D24" s="797"/>
      <c r="E24" s="797"/>
      <c r="F24" s="797"/>
    </row>
    <row r="25" spans="1:7" ht="13.8" thickBot="1" x14ac:dyDescent="0.3">
      <c r="B25" s="193"/>
      <c r="E25" s="55"/>
      <c r="F25" s="522" t="s">
        <v>3</v>
      </c>
    </row>
    <row r="26" spans="1:7" ht="48" customHeight="1" thickBot="1" x14ac:dyDescent="0.3">
      <c r="B26" s="370"/>
      <c r="C26" s="377" t="s">
        <v>722</v>
      </c>
      <c r="D26" s="378" t="s">
        <v>717</v>
      </c>
      <c r="E26" s="376" t="s">
        <v>721</v>
      </c>
      <c r="F26" s="525" t="s">
        <v>717</v>
      </c>
    </row>
    <row r="27" spans="1:7" ht="34.5" customHeight="1" thickBot="1" x14ac:dyDescent="0.3">
      <c r="A27" s="207"/>
      <c r="B27" s="371" t="s">
        <v>737</v>
      </c>
      <c r="C27" s="416">
        <v>99</v>
      </c>
      <c r="D27" s="417">
        <v>20000000</v>
      </c>
      <c r="E27" s="418">
        <v>200</v>
      </c>
      <c r="F27" s="416">
        <v>10000000</v>
      </c>
    </row>
    <row r="28" spans="1:7" x14ac:dyDescent="0.25">
      <c r="B28" s="193" t="s">
        <v>580</v>
      </c>
    </row>
    <row r="29" spans="1:7" ht="13.8" thickBot="1" x14ac:dyDescent="0.3">
      <c r="B29" s="369"/>
      <c r="C29" s="369"/>
      <c r="D29" s="369"/>
      <c r="E29" s="369"/>
      <c r="F29" s="522" t="s">
        <v>3</v>
      </c>
      <c r="G29" s="193"/>
    </row>
    <row r="30" spans="1:7" ht="36.75" customHeight="1" thickBot="1" x14ac:dyDescent="0.3">
      <c r="B30" s="798" t="s">
        <v>716</v>
      </c>
      <c r="C30" s="701"/>
      <c r="D30" s="701"/>
      <c r="E30" s="702"/>
      <c r="F30" s="526" t="s">
        <v>718</v>
      </c>
      <c r="G30" s="352"/>
    </row>
    <row r="31" spans="1:7" ht="40.5" customHeight="1" x14ac:dyDescent="0.25">
      <c r="B31" s="799" t="s">
        <v>804</v>
      </c>
      <c r="C31" s="800"/>
      <c r="D31" s="800"/>
      <c r="E31" s="801"/>
      <c r="F31" s="527">
        <v>20000000</v>
      </c>
      <c r="G31" s="193"/>
    </row>
    <row r="32" spans="1:7" ht="40.5" customHeight="1" x14ac:dyDescent="0.25">
      <c r="B32" s="802" t="s">
        <v>839</v>
      </c>
      <c r="C32" s="803"/>
      <c r="D32" s="803"/>
      <c r="E32" s="804"/>
      <c r="F32" s="528">
        <v>10000000</v>
      </c>
      <c r="G32" s="193"/>
    </row>
    <row r="33" spans="2:7" ht="40.5" customHeight="1" x14ac:dyDescent="0.25">
      <c r="B33" s="805"/>
      <c r="C33" s="806"/>
      <c r="D33" s="806"/>
      <c r="E33" s="807"/>
      <c r="F33" s="529"/>
      <c r="G33" s="193"/>
    </row>
    <row r="34" spans="2:7" ht="40.5" customHeight="1" x14ac:dyDescent="0.25">
      <c r="B34" s="809"/>
      <c r="C34" s="810"/>
      <c r="D34" s="810"/>
      <c r="E34" s="811"/>
      <c r="F34" s="529"/>
      <c r="G34" s="193"/>
    </row>
    <row r="35" spans="2:7" ht="40.5" customHeight="1" x14ac:dyDescent="0.25">
      <c r="B35" s="809"/>
      <c r="C35" s="810"/>
      <c r="D35" s="810"/>
      <c r="E35" s="811"/>
      <c r="F35" s="529"/>
      <c r="G35" s="193"/>
    </row>
    <row r="36" spans="2:7" ht="40.5" customHeight="1" x14ac:dyDescent="0.25">
      <c r="B36" s="809"/>
      <c r="C36" s="810"/>
      <c r="D36" s="810"/>
      <c r="E36" s="811"/>
      <c r="F36" s="529"/>
      <c r="G36" s="193"/>
    </row>
    <row r="37" spans="2:7" ht="40.5" customHeight="1" x14ac:dyDescent="0.25">
      <c r="B37" s="809"/>
      <c r="C37" s="810"/>
      <c r="D37" s="810"/>
      <c r="E37" s="811"/>
      <c r="F37" s="529"/>
      <c r="G37" s="193"/>
    </row>
    <row r="38" spans="2:7" ht="40.5" customHeight="1" thickBot="1" x14ac:dyDescent="0.3">
      <c r="B38" s="812"/>
      <c r="C38" s="813"/>
      <c r="D38" s="813"/>
      <c r="E38" s="814"/>
      <c r="F38" s="530"/>
      <c r="G38" s="193"/>
    </row>
    <row r="39" spans="2:7" ht="3" customHeight="1" x14ac:dyDescent="0.25">
      <c r="F39" s="521"/>
      <c r="G39" s="193"/>
    </row>
    <row r="40" spans="2:7" ht="12.75" customHeight="1" x14ac:dyDescent="0.25">
      <c r="B40" s="808" t="s">
        <v>720</v>
      </c>
      <c r="C40" s="808"/>
      <c r="D40" s="808"/>
      <c r="E40" s="808"/>
      <c r="F40" s="808"/>
      <c r="G40" s="193"/>
    </row>
    <row r="41" spans="2:7" ht="26.25" customHeight="1" x14ac:dyDescent="0.25">
      <c r="B41" s="808"/>
      <c r="C41" s="808"/>
      <c r="D41" s="808"/>
      <c r="E41" s="808"/>
      <c r="F41" s="808"/>
      <c r="G41" s="193"/>
    </row>
    <row r="42" spans="2:7" ht="13.8" x14ac:dyDescent="0.25">
      <c r="B42" s="375" t="s">
        <v>719</v>
      </c>
    </row>
  </sheetData>
  <mergeCells count="24">
    <mergeCell ref="B40:F41"/>
    <mergeCell ref="B34:E34"/>
    <mergeCell ref="B35:E35"/>
    <mergeCell ref="B36:E36"/>
    <mergeCell ref="B37:E37"/>
    <mergeCell ref="B38:E38"/>
    <mergeCell ref="B24:F24"/>
    <mergeCell ref="B30:E30"/>
    <mergeCell ref="B31:E31"/>
    <mergeCell ref="B32:E32"/>
    <mergeCell ref="B33:E33"/>
    <mergeCell ref="B14:F14"/>
    <mergeCell ref="B20:B21"/>
    <mergeCell ref="C20:C21"/>
    <mergeCell ref="D20:D21"/>
    <mergeCell ref="E20:E21"/>
    <mergeCell ref="F20:F21"/>
    <mergeCell ref="B2:F2"/>
    <mergeCell ref="B4:F4"/>
    <mergeCell ref="B10:B11"/>
    <mergeCell ref="C10:C11"/>
    <mergeCell ref="D10:D11"/>
    <mergeCell ref="E10:E11"/>
    <mergeCell ref="F10:F11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145"/>
  <sheetViews>
    <sheetView showGridLines="0" topLeftCell="A133" workbookViewId="0">
      <selection activeCell="L8" sqref="L8"/>
    </sheetView>
  </sheetViews>
  <sheetFormatPr defaultRowHeight="15.6" x14ac:dyDescent="0.25"/>
  <cols>
    <col min="1" max="1" width="1.5546875" style="191" customWidth="1"/>
    <col min="2" max="2" width="21.6640625" style="191" customWidth="1"/>
    <col min="3" max="3" width="45.6640625" style="191" customWidth="1"/>
    <col min="4" max="4" width="7.5546875" style="191" customWidth="1"/>
    <col min="5" max="8" width="18.33203125" style="69" customWidth="1"/>
    <col min="9" max="9" width="16.5546875" style="191" customWidth="1"/>
    <col min="10" max="256" width="9.109375" style="191"/>
    <col min="257" max="257" width="2.6640625" style="191" customWidth="1"/>
    <col min="258" max="258" width="21.6640625" style="191" customWidth="1"/>
    <col min="259" max="259" width="45.6640625" style="191" customWidth="1"/>
    <col min="260" max="260" width="7.5546875" style="191" customWidth="1"/>
    <col min="261" max="264" width="15.6640625" style="191" customWidth="1"/>
    <col min="265" max="512" width="9.109375" style="191"/>
    <col min="513" max="513" width="2.6640625" style="191" customWidth="1"/>
    <col min="514" max="514" width="21.6640625" style="191" customWidth="1"/>
    <col min="515" max="515" width="45.6640625" style="191" customWidth="1"/>
    <col min="516" max="516" width="7.5546875" style="191" customWidth="1"/>
    <col min="517" max="520" width="15.6640625" style="191" customWidth="1"/>
    <col min="521" max="768" width="9.109375" style="191"/>
    <col min="769" max="769" width="2.6640625" style="191" customWidth="1"/>
    <col min="770" max="770" width="21.6640625" style="191" customWidth="1"/>
    <col min="771" max="771" width="45.6640625" style="191" customWidth="1"/>
    <col min="772" max="772" width="7.5546875" style="191" customWidth="1"/>
    <col min="773" max="776" width="15.6640625" style="191" customWidth="1"/>
    <col min="777" max="1024" width="9.109375" style="191"/>
    <col min="1025" max="1025" width="2.6640625" style="191" customWidth="1"/>
    <col min="1026" max="1026" width="21.6640625" style="191" customWidth="1"/>
    <col min="1027" max="1027" width="45.6640625" style="191" customWidth="1"/>
    <col min="1028" max="1028" width="7.5546875" style="191" customWidth="1"/>
    <col min="1029" max="1032" width="15.6640625" style="191" customWidth="1"/>
    <col min="1033" max="1280" width="9.109375" style="191"/>
    <col min="1281" max="1281" width="2.6640625" style="191" customWidth="1"/>
    <col min="1282" max="1282" width="21.6640625" style="191" customWidth="1"/>
    <col min="1283" max="1283" width="45.6640625" style="191" customWidth="1"/>
    <col min="1284" max="1284" width="7.5546875" style="191" customWidth="1"/>
    <col min="1285" max="1288" width="15.6640625" style="191" customWidth="1"/>
    <col min="1289" max="1536" width="9.109375" style="191"/>
    <col min="1537" max="1537" width="2.6640625" style="191" customWidth="1"/>
    <col min="1538" max="1538" width="21.6640625" style="191" customWidth="1"/>
    <col min="1539" max="1539" width="45.6640625" style="191" customWidth="1"/>
    <col min="1540" max="1540" width="7.5546875" style="191" customWidth="1"/>
    <col min="1541" max="1544" width="15.6640625" style="191" customWidth="1"/>
    <col min="1545" max="1792" width="9.109375" style="191"/>
    <col min="1793" max="1793" width="2.6640625" style="191" customWidth="1"/>
    <col min="1794" max="1794" width="21.6640625" style="191" customWidth="1"/>
    <col min="1795" max="1795" width="45.6640625" style="191" customWidth="1"/>
    <col min="1796" max="1796" width="7.5546875" style="191" customWidth="1"/>
    <col min="1797" max="1800" width="15.6640625" style="191" customWidth="1"/>
    <col min="1801" max="2048" width="9.109375" style="191"/>
    <col min="2049" max="2049" width="2.6640625" style="191" customWidth="1"/>
    <col min="2050" max="2050" width="21.6640625" style="191" customWidth="1"/>
    <col min="2051" max="2051" width="45.6640625" style="191" customWidth="1"/>
    <col min="2052" max="2052" width="7.5546875" style="191" customWidth="1"/>
    <col min="2053" max="2056" width="15.6640625" style="191" customWidth="1"/>
    <col min="2057" max="2304" width="9.109375" style="191"/>
    <col min="2305" max="2305" width="2.6640625" style="191" customWidth="1"/>
    <col min="2306" max="2306" width="21.6640625" style="191" customWidth="1"/>
    <col min="2307" max="2307" width="45.6640625" style="191" customWidth="1"/>
    <col min="2308" max="2308" width="7.5546875" style="191" customWidth="1"/>
    <col min="2309" max="2312" width="15.6640625" style="191" customWidth="1"/>
    <col min="2313" max="2560" width="9.109375" style="191"/>
    <col min="2561" max="2561" width="2.6640625" style="191" customWidth="1"/>
    <col min="2562" max="2562" width="21.6640625" style="191" customWidth="1"/>
    <col min="2563" max="2563" width="45.6640625" style="191" customWidth="1"/>
    <col min="2564" max="2564" width="7.5546875" style="191" customWidth="1"/>
    <col min="2565" max="2568" width="15.6640625" style="191" customWidth="1"/>
    <col min="2569" max="2816" width="9.109375" style="191"/>
    <col min="2817" max="2817" width="2.6640625" style="191" customWidth="1"/>
    <col min="2818" max="2818" width="21.6640625" style="191" customWidth="1"/>
    <col min="2819" max="2819" width="45.6640625" style="191" customWidth="1"/>
    <col min="2820" max="2820" width="7.5546875" style="191" customWidth="1"/>
    <col min="2821" max="2824" width="15.6640625" style="191" customWidth="1"/>
    <col min="2825" max="3072" width="9.109375" style="191"/>
    <col min="3073" max="3073" width="2.6640625" style="191" customWidth="1"/>
    <col min="3074" max="3074" width="21.6640625" style="191" customWidth="1"/>
    <col min="3075" max="3075" width="45.6640625" style="191" customWidth="1"/>
    <col min="3076" max="3076" width="7.5546875" style="191" customWidth="1"/>
    <col min="3077" max="3080" width="15.6640625" style="191" customWidth="1"/>
    <col min="3081" max="3328" width="9.109375" style="191"/>
    <col min="3329" max="3329" width="2.6640625" style="191" customWidth="1"/>
    <col min="3330" max="3330" width="21.6640625" style="191" customWidth="1"/>
    <col min="3331" max="3331" width="45.6640625" style="191" customWidth="1"/>
    <col min="3332" max="3332" width="7.5546875" style="191" customWidth="1"/>
    <col min="3333" max="3336" width="15.6640625" style="191" customWidth="1"/>
    <col min="3337" max="3584" width="9.109375" style="191"/>
    <col min="3585" max="3585" width="2.6640625" style="191" customWidth="1"/>
    <col min="3586" max="3586" width="21.6640625" style="191" customWidth="1"/>
    <col min="3587" max="3587" width="45.6640625" style="191" customWidth="1"/>
    <col min="3588" max="3588" width="7.5546875" style="191" customWidth="1"/>
    <col min="3589" max="3592" width="15.6640625" style="191" customWidth="1"/>
    <col min="3593" max="3840" width="9.109375" style="191"/>
    <col min="3841" max="3841" width="2.6640625" style="191" customWidth="1"/>
    <col min="3842" max="3842" width="21.6640625" style="191" customWidth="1"/>
    <col min="3843" max="3843" width="45.6640625" style="191" customWidth="1"/>
    <col min="3844" max="3844" width="7.5546875" style="191" customWidth="1"/>
    <col min="3845" max="3848" width="15.6640625" style="191" customWidth="1"/>
    <col min="3849" max="4096" width="9.109375" style="191"/>
    <col min="4097" max="4097" width="2.6640625" style="191" customWidth="1"/>
    <col min="4098" max="4098" width="21.6640625" style="191" customWidth="1"/>
    <col min="4099" max="4099" width="45.6640625" style="191" customWidth="1"/>
    <col min="4100" max="4100" width="7.5546875" style="191" customWidth="1"/>
    <col min="4101" max="4104" width="15.6640625" style="191" customWidth="1"/>
    <col min="4105" max="4352" width="9.109375" style="191"/>
    <col min="4353" max="4353" width="2.6640625" style="191" customWidth="1"/>
    <col min="4354" max="4354" width="21.6640625" style="191" customWidth="1"/>
    <col min="4355" max="4355" width="45.6640625" style="191" customWidth="1"/>
    <col min="4356" max="4356" width="7.5546875" style="191" customWidth="1"/>
    <col min="4357" max="4360" width="15.6640625" style="191" customWidth="1"/>
    <col min="4361" max="4608" width="9.109375" style="191"/>
    <col min="4609" max="4609" width="2.6640625" style="191" customWidth="1"/>
    <col min="4610" max="4610" width="21.6640625" style="191" customWidth="1"/>
    <col min="4611" max="4611" width="45.6640625" style="191" customWidth="1"/>
    <col min="4612" max="4612" width="7.5546875" style="191" customWidth="1"/>
    <col min="4613" max="4616" width="15.6640625" style="191" customWidth="1"/>
    <col min="4617" max="4864" width="9.109375" style="191"/>
    <col min="4865" max="4865" width="2.6640625" style="191" customWidth="1"/>
    <col min="4866" max="4866" width="21.6640625" style="191" customWidth="1"/>
    <col min="4867" max="4867" width="45.6640625" style="191" customWidth="1"/>
    <col min="4868" max="4868" width="7.5546875" style="191" customWidth="1"/>
    <col min="4869" max="4872" width="15.6640625" style="191" customWidth="1"/>
    <col min="4873" max="5120" width="9.109375" style="191"/>
    <col min="5121" max="5121" width="2.6640625" style="191" customWidth="1"/>
    <col min="5122" max="5122" width="21.6640625" style="191" customWidth="1"/>
    <col min="5123" max="5123" width="45.6640625" style="191" customWidth="1"/>
    <col min="5124" max="5124" width="7.5546875" style="191" customWidth="1"/>
    <col min="5125" max="5128" width="15.6640625" style="191" customWidth="1"/>
    <col min="5129" max="5376" width="9.109375" style="191"/>
    <col min="5377" max="5377" width="2.6640625" style="191" customWidth="1"/>
    <col min="5378" max="5378" width="21.6640625" style="191" customWidth="1"/>
    <col min="5379" max="5379" width="45.6640625" style="191" customWidth="1"/>
    <col min="5380" max="5380" width="7.5546875" style="191" customWidth="1"/>
    <col min="5381" max="5384" width="15.6640625" style="191" customWidth="1"/>
    <col min="5385" max="5632" width="9.109375" style="191"/>
    <col min="5633" max="5633" width="2.6640625" style="191" customWidth="1"/>
    <col min="5634" max="5634" width="21.6640625" style="191" customWidth="1"/>
    <col min="5635" max="5635" width="45.6640625" style="191" customWidth="1"/>
    <col min="5636" max="5636" width="7.5546875" style="191" customWidth="1"/>
    <col min="5637" max="5640" width="15.6640625" style="191" customWidth="1"/>
    <col min="5641" max="5888" width="9.109375" style="191"/>
    <col min="5889" max="5889" width="2.6640625" style="191" customWidth="1"/>
    <col min="5890" max="5890" width="21.6640625" style="191" customWidth="1"/>
    <col min="5891" max="5891" width="45.6640625" style="191" customWidth="1"/>
    <col min="5892" max="5892" width="7.5546875" style="191" customWidth="1"/>
    <col min="5893" max="5896" width="15.6640625" style="191" customWidth="1"/>
    <col min="5897" max="6144" width="9.109375" style="191"/>
    <col min="6145" max="6145" width="2.6640625" style="191" customWidth="1"/>
    <col min="6146" max="6146" width="21.6640625" style="191" customWidth="1"/>
    <col min="6147" max="6147" width="45.6640625" style="191" customWidth="1"/>
    <col min="6148" max="6148" width="7.5546875" style="191" customWidth="1"/>
    <col min="6149" max="6152" width="15.6640625" style="191" customWidth="1"/>
    <col min="6153" max="6400" width="9.109375" style="191"/>
    <col min="6401" max="6401" width="2.6640625" style="191" customWidth="1"/>
    <col min="6402" max="6402" width="21.6640625" style="191" customWidth="1"/>
    <col min="6403" max="6403" width="45.6640625" style="191" customWidth="1"/>
    <col min="6404" max="6404" width="7.5546875" style="191" customWidth="1"/>
    <col min="6405" max="6408" width="15.6640625" style="191" customWidth="1"/>
    <col min="6409" max="6656" width="9.109375" style="191"/>
    <col min="6657" max="6657" width="2.6640625" style="191" customWidth="1"/>
    <col min="6658" max="6658" width="21.6640625" style="191" customWidth="1"/>
    <col min="6659" max="6659" width="45.6640625" style="191" customWidth="1"/>
    <col min="6660" max="6660" width="7.5546875" style="191" customWidth="1"/>
    <col min="6661" max="6664" width="15.6640625" style="191" customWidth="1"/>
    <col min="6665" max="6912" width="9.109375" style="191"/>
    <col min="6913" max="6913" width="2.6640625" style="191" customWidth="1"/>
    <col min="6914" max="6914" width="21.6640625" style="191" customWidth="1"/>
    <col min="6915" max="6915" width="45.6640625" style="191" customWidth="1"/>
    <col min="6916" max="6916" width="7.5546875" style="191" customWidth="1"/>
    <col min="6917" max="6920" width="15.6640625" style="191" customWidth="1"/>
    <col min="6921" max="7168" width="9.109375" style="191"/>
    <col min="7169" max="7169" width="2.6640625" style="191" customWidth="1"/>
    <col min="7170" max="7170" width="21.6640625" style="191" customWidth="1"/>
    <col min="7171" max="7171" width="45.6640625" style="191" customWidth="1"/>
    <col min="7172" max="7172" width="7.5546875" style="191" customWidth="1"/>
    <col min="7173" max="7176" width="15.6640625" style="191" customWidth="1"/>
    <col min="7177" max="7424" width="9.109375" style="191"/>
    <col min="7425" max="7425" width="2.6640625" style="191" customWidth="1"/>
    <col min="7426" max="7426" width="21.6640625" style="191" customWidth="1"/>
    <col min="7427" max="7427" width="45.6640625" style="191" customWidth="1"/>
    <col min="7428" max="7428" width="7.5546875" style="191" customWidth="1"/>
    <col min="7429" max="7432" width="15.6640625" style="191" customWidth="1"/>
    <col min="7433" max="7680" width="9.109375" style="191"/>
    <col min="7681" max="7681" width="2.6640625" style="191" customWidth="1"/>
    <col min="7682" max="7682" width="21.6640625" style="191" customWidth="1"/>
    <col min="7683" max="7683" width="45.6640625" style="191" customWidth="1"/>
    <col min="7684" max="7684" width="7.5546875" style="191" customWidth="1"/>
    <col min="7685" max="7688" width="15.6640625" style="191" customWidth="1"/>
    <col min="7689" max="7936" width="9.109375" style="191"/>
    <col min="7937" max="7937" width="2.6640625" style="191" customWidth="1"/>
    <col min="7938" max="7938" width="21.6640625" style="191" customWidth="1"/>
    <col min="7939" max="7939" width="45.6640625" style="191" customWidth="1"/>
    <col min="7940" max="7940" width="7.5546875" style="191" customWidth="1"/>
    <col min="7941" max="7944" width="15.6640625" style="191" customWidth="1"/>
    <col min="7945" max="8192" width="9.109375" style="191"/>
    <col min="8193" max="8193" width="2.6640625" style="191" customWidth="1"/>
    <col min="8194" max="8194" width="21.6640625" style="191" customWidth="1"/>
    <col min="8195" max="8195" width="45.6640625" style="191" customWidth="1"/>
    <col min="8196" max="8196" width="7.5546875" style="191" customWidth="1"/>
    <col min="8197" max="8200" width="15.6640625" style="191" customWidth="1"/>
    <col min="8201" max="8448" width="9.109375" style="191"/>
    <col min="8449" max="8449" width="2.6640625" style="191" customWidth="1"/>
    <col min="8450" max="8450" width="21.6640625" style="191" customWidth="1"/>
    <col min="8451" max="8451" width="45.6640625" style="191" customWidth="1"/>
    <col min="8452" max="8452" width="7.5546875" style="191" customWidth="1"/>
    <col min="8453" max="8456" width="15.6640625" style="191" customWidth="1"/>
    <col min="8457" max="8704" width="9.109375" style="191"/>
    <col min="8705" max="8705" width="2.6640625" style="191" customWidth="1"/>
    <col min="8706" max="8706" width="21.6640625" style="191" customWidth="1"/>
    <col min="8707" max="8707" width="45.6640625" style="191" customWidth="1"/>
    <col min="8708" max="8708" width="7.5546875" style="191" customWidth="1"/>
    <col min="8709" max="8712" width="15.6640625" style="191" customWidth="1"/>
    <col min="8713" max="8960" width="9.109375" style="191"/>
    <col min="8961" max="8961" width="2.6640625" style="191" customWidth="1"/>
    <col min="8962" max="8962" width="21.6640625" style="191" customWidth="1"/>
    <col min="8963" max="8963" width="45.6640625" style="191" customWidth="1"/>
    <col min="8964" max="8964" width="7.5546875" style="191" customWidth="1"/>
    <col min="8965" max="8968" width="15.6640625" style="191" customWidth="1"/>
    <col min="8969" max="9216" width="9.109375" style="191"/>
    <col min="9217" max="9217" width="2.6640625" style="191" customWidth="1"/>
    <col min="9218" max="9218" width="21.6640625" style="191" customWidth="1"/>
    <col min="9219" max="9219" width="45.6640625" style="191" customWidth="1"/>
    <col min="9220" max="9220" width="7.5546875" style="191" customWidth="1"/>
    <col min="9221" max="9224" width="15.6640625" style="191" customWidth="1"/>
    <col min="9225" max="9472" width="9.109375" style="191"/>
    <col min="9473" max="9473" width="2.6640625" style="191" customWidth="1"/>
    <col min="9474" max="9474" width="21.6640625" style="191" customWidth="1"/>
    <col min="9475" max="9475" width="45.6640625" style="191" customWidth="1"/>
    <col min="9476" max="9476" width="7.5546875" style="191" customWidth="1"/>
    <col min="9477" max="9480" width="15.6640625" style="191" customWidth="1"/>
    <col min="9481" max="9728" width="9.109375" style="191"/>
    <col min="9729" max="9729" width="2.6640625" style="191" customWidth="1"/>
    <col min="9730" max="9730" width="21.6640625" style="191" customWidth="1"/>
    <col min="9731" max="9731" width="45.6640625" style="191" customWidth="1"/>
    <col min="9732" max="9732" width="7.5546875" style="191" customWidth="1"/>
    <col min="9733" max="9736" width="15.6640625" style="191" customWidth="1"/>
    <col min="9737" max="9984" width="9.109375" style="191"/>
    <col min="9985" max="9985" width="2.6640625" style="191" customWidth="1"/>
    <col min="9986" max="9986" width="21.6640625" style="191" customWidth="1"/>
    <col min="9987" max="9987" width="45.6640625" style="191" customWidth="1"/>
    <col min="9988" max="9988" width="7.5546875" style="191" customWidth="1"/>
    <col min="9989" max="9992" width="15.6640625" style="191" customWidth="1"/>
    <col min="9993" max="10240" width="9.109375" style="191"/>
    <col min="10241" max="10241" width="2.6640625" style="191" customWidth="1"/>
    <col min="10242" max="10242" width="21.6640625" style="191" customWidth="1"/>
    <col min="10243" max="10243" width="45.6640625" style="191" customWidth="1"/>
    <col min="10244" max="10244" width="7.5546875" style="191" customWidth="1"/>
    <col min="10245" max="10248" width="15.6640625" style="191" customWidth="1"/>
    <col min="10249" max="10496" width="9.109375" style="191"/>
    <col min="10497" max="10497" width="2.6640625" style="191" customWidth="1"/>
    <col min="10498" max="10498" width="21.6640625" style="191" customWidth="1"/>
    <col min="10499" max="10499" width="45.6640625" style="191" customWidth="1"/>
    <col min="10500" max="10500" width="7.5546875" style="191" customWidth="1"/>
    <col min="10501" max="10504" width="15.6640625" style="191" customWidth="1"/>
    <col min="10505" max="10752" width="9.109375" style="191"/>
    <col min="10753" max="10753" width="2.6640625" style="191" customWidth="1"/>
    <col min="10754" max="10754" width="21.6640625" style="191" customWidth="1"/>
    <col min="10755" max="10755" width="45.6640625" style="191" customWidth="1"/>
    <col min="10756" max="10756" width="7.5546875" style="191" customWidth="1"/>
    <col min="10757" max="10760" width="15.6640625" style="191" customWidth="1"/>
    <col min="10761" max="11008" width="9.109375" style="191"/>
    <col min="11009" max="11009" width="2.6640625" style="191" customWidth="1"/>
    <col min="11010" max="11010" width="21.6640625" style="191" customWidth="1"/>
    <col min="11011" max="11011" width="45.6640625" style="191" customWidth="1"/>
    <col min="11012" max="11012" width="7.5546875" style="191" customWidth="1"/>
    <col min="11013" max="11016" width="15.6640625" style="191" customWidth="1"/>
    <col min="11017" max="11264" width="9.109375" style="191"/>
    <col min="11265" max="11265" width="2.6640625" style="191" customWidth="1"/>
    <col min="11266" max="11266" width="21.6640625" style="191" customWidth="1"/>
    <col min="11267" max="11267" width="45.6640625" style="191" customWidth="1"/>
    <col min="11268" max="11268" width="7.5546875" style="191" customWidth="1"/>
    <col min="11269" max="11272" width="15.6640625" style="191" customWidth="1"/>
    <col min="11273" max="11520" width="9.109375" style="191"/>
    <col min="11521" max="11521" width="2.6640625" style="191" customWidth="1"/>
    <col min="11522" max="11522" width="21.6640625" style="191" customWidth="1"/>
    <col min="11523" max="11523" width="45.6640625" style="191" customWidth="1"/>
    <col min="11524" max="11524" width="7.5546875" style="191" customWidth="1"/>
    <col min="11525" max="11528" width="15.6640625" style="191" customWidth="1"/>
    <col min="11529" max="11776" width="9.109375" style="191"/>
    <col min="11777" max="11777" width="2.6640625" style="191" customWidth="1"/>
    <col min="11778" max="11778" width="21.6640625" style="191" customWidth="1"/>
    <col min="11779" max="11779" width="45.6640625" style="191" customWidth="1"/>
    <col min="11780" max="11780" width="7.5546875" style="191" customWidth="1"/>
    <col min="11781" max="11784" width="15.6640625" style="191" customWidth="1"/>
    <col min="11785" max="12032" width="9.109375" style="191"/>
    <col min="12033" max="12033" width="2.6640625" style="191" customWidth="1"/>
    <col min="12034" max="12034" width="21.6640625" style="191" customWidth="1"/>
    <col min="12035" max="12035" width="45.6640625" style="191" customWidth="1"/>
    <col min="12036" max="12036" width="7.5546875" style="191" customWidth="1"/>
    <col min="12037" max="12040" width="15.6640625" style="191" customWidth="1"/>
    <col min="12041" max="12288" width="9.109375" style="191"/>
    <col min="12289" max="12289" width="2.6640625" style="191" customWidth="1"/>
    <col min="12290" max="12290" width="21.6640625" style="191" customWidth="1"/>
    <col min="12291" max="12291" width="45.6640625" style="191" customWidth="1"/>
    <col min="12292" max="12292" width="7.5546875" style="191" customWidth="1"/>
    <col min="12293" max="12296" width="15.6640625" style="191" customWidth="1"/>
    <col min="12297" max="12544" width="9.109375" style="191"/>
    <col min="12545" max="12545" width="2.6640625" style="191" customWidth="1"/>
    <col min="12546" max="12546" width="21.6640625" style="191" customWidth="1"/>
    <col min="12547" max="12547" width="45.6640625" style="191" customWidth="1"/>
    <col min="12548" max="12548" width="7.5546875" style="191" customWidth="1"/>
    <col min="12549" max="12552" width="15.6640625" style="191" customWidth="1"/>
    <col min="12553" max="12800" width="9.109375" style="191"/>
    <col min="12801" max="12801" width="2.6640625" style="191" customWidth="1"/>
    <col min="12802" max="12802" width="21.6640625" style="191" customWidth="1"/>
    <col min="12803" max="12803" width="45.6640625" style="191" customWidth="1"/>
    <col min="12804" max="12804" width="7.5546875" style="191" customWidth="1"/>
    <col min="12805" max="12808" width="15.6640625" style="191" customWidth="1"/>
    <col min="12809" max="13056" width="9.109375" style="191"/>
    <col min="13057" max="13057" width="2.6640625" style="191" customWidth="1"/>
    <col min="13058" max="13058" width="21.6640625" style="191" customWidth="1"/>
    <col min="13059" max="13059" width="45.6640625" style="191" customWidth="1"/>
    <col min="13060" max="13060" width="7.5546875" style="191" customWidth="1"/>
    <col min="13061" max="13064" width="15.6640625" style="191" customWidth="1"/>
    <col min="13065" max="13312" width="9.109375" style="191"/>
    <col min="13313" max="13313" width="2.6640625" style="191" customWidth="1"/>
    <col min="13314" max="13314" width="21.6640625" style="191" customWidth="1"/>
    <col min="13315" max="13315" width="45.6640625" style="191" customWidth="1"/>
    <col min="13316" max="13316" width="7.5546875" style="191" customWidth="1"/>
    <col min="13317" max="13320" width="15.6640625" style="191" customWidth="1"/>
    <col min="13321" max="13568" width="9.109375" style="191"/>
    <col min="13569" max="13569" width="2.6640625" style="191" customWidth="1"/>
    <col min="13570" max="13570" width="21.6640625" style="191" customWidth="1"/>
    <col min="13571" max="13571" width="45.6640625" style="191" customWidth="1"/>
    <col min="13572" max="13572" width="7.5546875" style="191" customWidth="1"/>
    <col min="13573" max="13576" width="15.6640625" style="191" customWidth="1"/>
    <col min="13577" max="13824" width="9.109375" style="191"/>
    <col min="13825" max="13825" width="2.6640625" style="191" customWidth="1"/>
    <col min="13826" max="13826" width="21.6640625" style="191" customWidth="1"/>
    <col min="13827" max="13827" width="45.6640625" style="191" customWidth="1"/>
    <col min="13828" max="13828" width="7.5546875" style="191" customWidth="1"/>
    <col min="13829" max="13832" width="15.6640625" style="191" customWidth="1"/>
    <col min="13833" max="14080" width="9.109375" style="191"/>
    <col min="14081" max="14081" width="2.6640625" style="191" customWidth="1"/>
    <col min="14082" max="14082" width="21.6640625" style="191" customWidth="1"/>
    <col min="14083" max="14083" width="45.6640625" style="191" customWidth="1"/>
    <col min="14084" max="14084" width="7.5546875" style="191" customWidth="1"/>
    <col min="14085" max="14088" width="15.6640625" style="191" customWidth="1"/>
    <col min="14089" max="14336" width="9.109375" style="191"/>
    <col min="14337" max="14337" width="2.6640625" style="191" customWidth="1"/>
    <col min="14338" max="14338" width="21.6640625" style="191" customWidth="1"/>
    <col min="14339" max="14339" width="45.6640625" style="191" customWidth="1"/>
    <col min="14340" max="14340" width="7.5546875" style="191" customWidth="1"/>
    <col min="14341" max="14344" width="15.6640625" style="191" customWidth="1"/>
    <col min="14345" max="14592" width="9.109375" style="191"/>
    <col min="14593" max="14593" width="2.6640625" style="191" customWidth="1"/>
    <col min="14594" max="14594" width="21.6640625" style="191" customWidth="1"/>
    <col min="14595" max="14595" width="45.6640625" style="191" customWidth="1"/>
    <col min="14596" max="14596" width="7.5546875" style="191" customWidth="1"/>
    <col min="14597" max="14600" width="15.6640625" style="191" customWidth="1"/>
    <col min="14601" max="14848" width="9.109375" style="191"/>
    <col min="14849" max="14849" width="2.6640625" style="191" customWidth="1"/>
    <col min="14850" max="14850" width="21.6640625" style="191" customWidth="1"/>
    <col min="14851" max="14851" width="45.6640625" style="191" customWidth="1"/>
    <col min="14852" max="14852" width="7.5546875" style="191" customWidth="1"/>
    <col min="14853" max="14856" width="15.6640625" style="191" customWidth="1"/>
    <col min="14857" max="15104" width="9.109375" style="191"/>
    <col min="15105" max="15105" width="2.6640625" style="191" customWidth="1"/>
    <col min="15106" max="15106" width="21.6640625" style="191" customWidth="1"/>
    <col min="15107" max="15107" width="45.6640625" style="191" customWidth="1"/>
    <col min="15108" max="15108" width="7.5546875" style="191" customWidth="1"/>
    <col min="15109" max="15112" width="15.6640625" style="191" customWidth="1"/>
    <col min="15113" max="15360" width="9.109375" style="191"/>
    <col min="15361" max="15361" width="2.6640625" style="191" customWidth="1"/>
    <col min="15362" max="15362" width="21.6640625" style="191" customWidth="1"/>
    <col min="15363" max="15363" width="45.6640625" style="191" customWidth="1"/>
    <col min="15364" max="15364" width="7.5546875" style="191" customWidth="1"/>
    <col min="15365" max="15368" width="15.6640625" style="191" customWidth="1"/>
    <col min="15369" max="15616" width="9.109375" style="191"/>
    <col min="15617" max="15617" width="2.6640625" style="191" customWidth="1"/>
    <col min="15618" max="15618" width="21.6640625" style="191" customWidth="1"/>
    <col min="15619" max="15619" width="45.6640625" style="191" customWidth="1"/>
    <col min="15620" max="15620" width="7.5546875" style="191" customWidth="1"/>
    <col min="15621" max="15624" width="15.6640625" style="191" customWidth="1"/>
    <col min="15625" max="15872" width="9.109375" style="191"/>
    <col min="15873" max="15873" width="2.6640625" style="191" customWidth="1"/>
    <col min="15874" max="15874" width="21.6640625" style="191" customWidth="1"/>
    <col min="15875" max="15875" width="45.6640625" style="191" customWidth="1"/>
    <col min="15876" max="15876" width="7.5546875" style="191" customWidth="1"/>
    <col min="15877" max="15880" width="15.6640625" style="191" customWidth="1"/>
    <col min="15881" max="16128" width="9.109375" style="191"/>
    <col min="16129" max="16129" width="2.6640625" style="191" customWidth="1"/>
    <col min="16130" max="16130" width="21.6640625" style="191" customWidth="1"/>
    <col min="16131" max="16131" width="45.6640625" style="191" customWidth="1"/>
    <col min="16132" max="16132" width="7.5546875" style="191" customWidth="1"/>
    <col min="16133" max="16136" width="15.6640625" style="191" customWidth="1"/>
    <col min="16137" max="16384" width="9.109375" style="191"/>
  </cols>
  <sheetData>
    <row r="1" spans="1:12" ht="12.75" customHeight="1" x14ac:dyDescent="0.25">
      <c r="H1" s="203"/>
      <c r="I1" s="203" t="s">
        <v>575</v>
      </c>
    </row>
    <row r="2" spans="1:12" ht="17.25" customHeight="1" x14ac:dyDescent="0.25">
      <c r="B2" s="571" t="s">
        <v>819</v>
      </c>
      <c r="C2" s="571"/>
      <c r="D2" s="571"/>
      <c r="E2" s="571"/>
      <c r="F2" s="571"/>
      <c r="G2" s="571"/>
      <c r="H2" s="571"/>
      <c r="I2" s="571"/>
    </row>
    <row r="3" spans="1:12" ht="12" customHeight="1" thickBot="1" x14ac:dyDescent="0.3">
      <c r="E3" s="191"/>
      <c r="F3" s="191"/>
      <c r="G3" s="191"/>
      <c r="H3" s="192"/>
      <c r="I3" s="192" t="s">
        <v>128</v>
      </c>
    </row>
    <row r="4" spans="1:12" ht="24" customHeight="1" x14ac:dyDescent="0.25">
      <c r="B4" s="574" t="s">
        <v>60</v>
      </c>
      <c r="C4" s="576" t="s">
        <v>61</v>
      </c>
      <c r="D4" s="578" t="s">
        <v>84</v>
      </c>
      <c r="E4" s="541" t="s">
        <v>723</v>
      </c>
      <c r="F4" s="543" t="s">
        <v>724</v>
      </c>
      <c r="G4" s="553" t="s">
        <v>820</v>
      </c>
      <c r="H4" s="554"/>
      <c r="I4" s="551" t="s">
        <v>821</v>
      </c>
    </row>
    <row r="5" spans="1:12" ht="28.5" customHeight="1" x14ac:dyDescent="0.25">
      <c r="B5" s="575"/>
      <c r="C5" s="577"/>
      <c r="D5" s="579"/>
      <c r="E5" s="542"/>
      <c r="F5" s="544"/>
      <c r="G5" s="262" t="s">
        <v>67</v>
      </c>
      <c r="H5" s="311" t="s">
        <v>46</v>
      </c>
      <c r="I5" s="552"/>
    </row>
    <row r="6" spans="1:12" ht="12.75" customHeight="1" thickBot="1" x14ac:dyDescent="0.3">
      <c r="B6" s="199">
        <v>1</v>
      </c>
      <c r="C6" s="200">
        <v>2</v>
      </c>
      <c r="D6" s="321">
        <v>3</v>
      </c>
      <c r="E6" s="317">
        <v>4</v>
      </c>
      <c r="F6" s="314">
        <v>5</v>
      </c>
      <c r="G6" s="313">
        <v>6</v>
      </c>
      <c r="H6" s="312">
        <v>7</v>
      </c>
      <c r="I6" s="202">
        <v>8</v>
      </c>
    </row>
    <row r="7" spans="1:12" ht="20.100000000000001" customHeight="1" x14ac:dyDescent="0.25">
      <c r="B7" s="204"/>
      <c r="C7" s="205" t="s">
        <v>62</v>
      </c>
      <c r="D7" s="322"/>
      <c r="E7" s="381"/>
      <c r="F7" s="379"/>
      <c r="G7" s="381"/>
      <c r="H7" s="315"/>
      <c r="I7" s="206"/>
    </row>
    <row r="8" spans="1:12" ht="20.100000000000001" customHeight="1" x14ac:dyDescent="0.25">
      <c r="A8" s="207"/>
      <c r="B8" s="208" t="s">
        <v>275</v>
      </c>
      <c r="C8" s="205" t="s">
        <v>276</v>
      </c>
      <c r="D8" s="319" t="s">
        <v>277</v>
      </c>
      <c r="E8" s="382"/>
      <c r="F8" s="380"/>
      <c r="G8" s="382"/>
      <c r="H8" s="316"/>
      <c r="I8" s="209" t="str">
        <f>IFERROR(H8/G8,"  ")</f>
        <v xml:space="preserve">  </v>
      </c>
    </row>
    <row r="9" spans="1:12" ht="20.100000000000001" customHeight="1" x14ac:dyDescent="0.25">
      <c r="A9" s="207"/>
      <c r="B9" s="572"/>
      <c r="C9" s="210" t="s">
        <v>278</v>
      </c>
      <c r="D9" s="573" t="s">
        <v>279</v>
      </c>
      <c r="E9" s="555">
        <f>E11+E18+E27+E28+E39</f>
        <v>756098</v>
      </c>
      <c r="F9" s="555">
        <f>F11+F18+F27+F28+F39</f>
        <v>776714</v>
      </c>
      <c r="G9" s="555">
        <f>G11+G18+G27+G28+G39</f>
        <v>759514</v>
      </c>
      <c r="H9" s="567">
        <v>810497</v>
      </c>
      <c r="I9" s="565">
        <f t="shared" ref="I9:I72" si="0">IFERROR(H9/G9,"  ")</f>
        <v>1.0671258199322198</v>
      </c>
    </row>
    <row r="10" spans="1:12" ht="13.5" customHeight="1" x14ac:dyDescent="0.25">
      <c r="A10" s="207"/>
      <c r="B10" s="572"/>
      <c r="C10" s="211" t="s">
        <v>280</v>
      </c>
      <c r="D10" s="573"/>
      <c r="E10" s="556"/>
      <c r="F10" s="556"/>
      <c r="G10" s="556"/>
      <c r="H10" s="568"/>
      <c r="I10" s="566" t="str">
        <f t="shared" si="0"/>
        <v xml:space="preserve">  </v>
      </c>
    </row>
    <row r="11" spans="1:12" ht="20.100000000000001" customHeight="1" x14ac:dyDescent="0.25">
      <c r="A11" s="207"/>
      <c r="B11" s="572" t="s">
        <v>281</v>
      </c>
      <c r="C11" s="212" t="s">
        <v>282</v>
      </c>
      <c r="D11" s="573" t="s">
        <v>283</v>
      </c>
      <c r="E11" s="555"/>
      <c r="F11" s="555">
        <f>F13+F14+F15+F16+F17</f>
        <v>43</v>
      </c>
      <c r="G11" s="555">
        <f>G13+G14+G15+G16+G17</f>
        <v>43</v>
      </c>
      <c r="H11" s="567"/>
      <c r="I11" s="565">
        <f t="shared" si="0"/>
        <v>0</v>
      </c>
      <c r="L11" s="193"/>
    </row>
    <row r="12" spans="1:12" ht="12.75" customHeight="1" x14ac:dyDescent="0.25">
      <c r="A12" s="207"/>
      <c r="B12" s="572"/>
      <c r="C12" s="213" t="s">
        <v>284</v>
      </c>
      <c r="D12" s="573"/>
      <c r="E12" s="556"/>
      <c r="F12" s="556"/>
      <c r="G12" s="556"/>
      <c r="H12" s="568"/>
      <c r="I12" s="566" t="str">
        <f t="shared" si="0"/>
        <v xml:space="preserve">  </v>
      </c>
    </row>
    <row r="13" spans="1:12" ht="20.100000000000001" customHeight="1" x14ac:dyDescent="0.25">
      <c r="A13" s="207"/>
      <c r="B13" s="208" t="s">
        <v>85</v>
      </c>
      <c r="C13" s="214" t="s">
        <v>129</v>
      </c>
      <c r="D13" s="319" t="s">
        <v>285</v>
      </c>
      <c r="E13" s="456"/>
      <c r="F13" s="457"/>
      <c r="G13" s="456"/>
      <c r="H13" s="457"/>
      <c r="I13" s="460" t="str">
        <f t="shared" si="0"/>
        <v xml:space="preserve">  </v>
      </c>
    </row>
    <row r="14" spans="1:12" ht="25.5" customHeight="1" x14ac:dyDescent="0.25">
      <c r="A14" s="207"/>
      <c r="B14" s="208" t="s">
        <v>286</v>
      </c>
      <c r="C14" s="214" t="s">
        <v>287</v>
      </c>
      <c r="D14" s="319" t="s">
        <v>288</v>
      </c>
      <c r="E14" s="456"/>
      <c r="F14" s="457">
        <v>43</v>
      </c>
      <c r="G14" s="456">
        <v>43</v>
      </c>
      <c r="H14" s="457"/>
      <c r="I14" s="460">
        <f t="shared" si="0"/>
        <v>0</v>
      </c>
    </row>
    <row r="15" spans="1:12" ht="20.100000000000001" customHeight="1" x14ac:dyDescent="0.25">
      <c r="A15" s="207"/>
      <c r="B15" s="208" t="s">
        <v>93</v>
      </c>
      <c r="C15" s="214" t="s">
        <v>289</v>
      </c>
      <c r="D15" s="319" t="s">
        <v>290</v>
      </c>
      <c r="E15" s="456"/>
      <c r="F15" s="457"/>
      <c r="G15" s="456"/>
      <c r="H15" s="457"/>
      <c r="I15" s="460" t="str">
        <f t="shared" si="0"/>
        <v xml:space="preserve">  </v>
      </c>
    </row>
    <row r="16" spans="1:12" ht="25.5" customHeight="1" x14ac:dyDescent="0.25">
      <c r="A16" s="207"/>
      <c r="B16" s="208" t="s">
        <v>291</v>
      </c>
      <c r="C16" s="214" t="s">
        <v>292</v>
      </c>
      <c r="D16" s="319" t="s">
        <v>293</v>
      </c>
      <c r="E16" s="456"/>
      <c r="F16" s="457"/>
      <c r="G16" s="456"/>
      <c r="H16" s="457"/>
      <c r="I16" s="460" t="str">
        <f t="shared" si="0"/>
        <v xml:space="preserve">  </v>
      </c>
    </row>
    <row r="17" spans="1:9" ht="20.100000000000001" customHeight="1" x14ac:dyDescent="0.25">
      <c r="A17" s="207"/>
      <c r="B17" s="208" t="s">
        <v>94</v>
      </c>
      <c r="C17" s="214" t="s">
        <v>294</v>
      </c>
      <c r="D17" s="319" t="s">
        <v>295</v>
      </c>
      <c r="E17" s="456"/>
      <c r="F17" s="457"/>
      <c r="G17" s="456"/>
      <c r="H17" s="457"/>
      <c r="I17" s="460" t="str">
        <f t="shared" si="0"/>
        <v xml:space="preserve">  </v>
      </c>
    </row>
    <row r="18" spans="1:9" ht="20.100000000000001" customHeight="1" x14ac:dyDescent="0.25">
      <c r="A18" s="207"/>
      <c r="B18" s="572" t="s">
        <v>296</v>
      </c>
      <c r="C18" s="212" t="s">
        <v>297</v>
      </c>
      <c r="D18" s="573" t="s">
        <v>298</v>
      </c>
      <c r="E18" s="555">
        <f>E20+E21+E22+E23+E24+E25+E26</f>
        <v>753473</v>
      </c>
      <c r="F18" s="555">
        <f>F20+F21+F22+F23+F24+F25+F26</f>
        <v>773700</v>
      </c>
      <c r="G18" s="555">
        <f>G20+G21+G22+G23+G24+G25+G26</f>
        <v>756630</v>
      </c>
      <c r="H18" s="567">
        <v>779304</v>
      </c>
      <c r="I18" s="565">
        <f t="shared" si="0"/>
        <v>1.0299670909162999</v>
      </c>
    </row>
    <row r="19" spans="1:9" ht="12.75" customHeight="1" x14ac:dyDescent="0.25">
      <c r="A19" s="207"/>
      <c r="B19" s="572"/>
      <c r="C19" s="213" t="s">
        <v>299</v>
      </c>
      <c r="D19" s="573"/>
      <c r="E19" s="556"/>
      <c r="F19" s="556"/>
      <c r="G19" s="556"/>
      <c r="H19" s="568"/>
      <c r="I19" s="566" t="str">
        <f t="shared" si="0"/>
        <v xml:space="preserve">  </v>
      </c>
    </row>
    <row r="20" spans="1:9" ht="20.100000000000001" customHeight="1" x14ac:dyDescent="0.25">
      <c r="A20" s="207"/>
      <c r="B20" s="208" t="s">
        <v>300</v>
      </c>
      <c r="C20" s="214" t="s">
        <v>301</v>
      </c>
      <c r="D20" s="319" t="s">
        <v>302</v>
      </c>
      <c r="E20" s="456">
        <v>629526</v>
      </c>
      <c r="F20" s="457">
        <v>631000</v>
      </c>
      <c r="G20" s="456">
        <v>626100</v>
      </c>
      <c r="H20" s="457">
        <v>644639</v>
      </c>
      <c r="I20" s="460">
        <f t="shared" si="0"/>
        <v>1.0296102858968217</v>
      </c>
    </row>
    <row r="21" spans="1:9" ht="20.100000000000001" customHeight="1" x14ac:dyDescent="0.25">
      <c r="B21" s="215" t="s">
        <v>95</v>
      </c>
      <c r="C21" s="214" t="s">
        <v>303</v>
      </c>
      <c r="D21" s="319" t="s">
        <v>304</v>
      </c>
      <c r="E21" s="456">
        <v>63083</v>
      </c>
      <c r="F21" s="457">
        <v>73500</v>
      </c>
      <c r="G21" s="456">
        <v>69130</v>
      </c>
      <c r="H21" s="457">
        <v>63538</v>
      </c>
      <c r="I21" s="460">
        <f t="shared" si="0"/>
        <v>0.91910892521336607</v>
      </c>
    </row>
    <row r="22" spans="1:9" ht="20.100000000000001" customHeight="1" x14ac:dyDescent="0.25">
      <c r="B22" s="215" t="s">
        <v>96</v>
      </c>
      <c r="C22" s="214" t="s">
        <v>305</v>
      </c>
      <c r="D22" s="319" t="s">
        <v>306</v>
      </c>
      <c r="E22" s="456">
        <v>57289</v>
      </c>
      <c r="F22" s="457">
        <v>59700</v>
      </c>
      <c r="G22" s="456">
        <v>57300</v>
      </c>
      <c r="H22" s="457">
        <v>57289</v>
      </c>
      <c r="I22" s="460">
        <f t="shared" si="0"/>
        <v>0.99980802792321122</v>
      </c>
    </row>
    <row r="23" spans="1:9" ht="25.5" customHeight="1" x14ac:dyDescent="0.25">
      <c r="B23" s="215" t="s">
        <v>307</v>
      </c>
      <c r="C23" s="214" t="s">
        <v>308</v>
      </c>
      <c r="D23" s="319" t="s">
        <v>309</v>
      </c>
      <c r="E23" s="456"/>
      <c r="F23" s="457">
        <v>9500</v>
      </c>
      <c r="G23" s="456">
        <v>4100</v>
      </c>
      <c r="H23" s="457">
        <v>10263</v>
      </c>
      <c r="I23" s="460">
        <f t="shared" si="0"/>
        <v>2.5031707317073169</v>
      </c>
    </row>
    <row r="24" spans="1:9" ht="25.5" customHeight="1" x14ac:dyDescent="0.25">
      <c r="B24" s="215" t="s">
        <v>310</v>
      </c>
      <c r="C24" s="214" t="s">
        <v>311</v>
      </c>
      <c r="D24" s="319" t="s">
        <v>312</v>
      </c>
      <c r="E24" s="456">
        <v>3575</v>
      </c>
      <c r="F24" s="457"/>
      <c r="G24" s="456"/>
      <c r="H24" s="457">
        <v>3575</v>
      </c>
      <c r="I24" s="460" t="str">
        <f t="shared" si="0"/>
        <v xml:space="preserve">  </v>
      </c>
    </row>
    <row r="25" spans="1:9" ht="25.5" customHeight="1" x14ac:dyDescent="0.25">
      <c r="B25" s="215" t="s">
        <v>313</v>
      </c>
      <c r="C25" s="214" t="s">
        <v>314</v>
      </c>
      <c r="D25" s="319" t="s">
        <v>315</v>
      </c>
      <c r="E25" s="456"/>
      <c r="F25" s="457"/>
      <c r="G25" s="456"/>
      <c r="H25" s="457"/>
      <c r="I25" s="460" t="str">
        <f t="shared" si="0"/>
        <v xml:space="preserve">  </v>
      </c>
    </row>
    <row r="26" spans="1:9" ht="25.5" customHeight="1" x14ac:dyDescent="0.25">
      <c r="B26" s="215" t="s">
        <v>313</v>
      </c>
      <c r="C26" s="214" t="s">
        <v>316</v>
      </c>
      <c r="D26" s="319" t="s">
        <v>317</v>
      </c>
      <c r="E26" s="456"/>
      <c r="F26" s="457"/>
      <c r="G26" s="456"/>
      <c r="H26" s="457"/>
      <c r="I26" s="460" t="str">
        <f t="shared" si="0"/>
        <v xml:space="preserve">  </v>
      </c>
    </row>
    <row r="27" spans="1:9" ht="20.100000000000001" customHeight="1" x14ac:dyDescent="0.25">
      <c r="A27" s="207"/>
      <c r="B27" s="208" t="s">
        <v>318</v>
      </c>
      <c r="C27" s="214" t="s">
        <v>319</v>
      </c>
      <c r="D27" s="319" t="s">
        <v>320</v>
      </c>
      <c r="E27" s="456"/>
      <c r="F27" s="457"/>
      <c r="G27" s="456"/>
      <c r="H27" s="457"/>
      <c r="I27" s="460" t="str">
        <f t="shared" si="0"/>
        <v xml:space="preserve">  </v>
      </c>
    </row>
    <row r="28" spans="1:9" ht="25.5" customHeight="1" x14ac:dyDescent="0.25">
      <c r="A28" s="207"/>
      <c r="B28" s="572" t="s">
        <v>321</v>
      </c>
      <c r="C28" s="212" t="s">
        <v>322</v>
      </c>
      <c r="D28" s="573" t="s">
        <v>323</v>
      </c>
      <c r="E28" s="555">
        <f>E30+E31+E32+E33+E34+E35+E36+E37++E38</f>
        <v>2625</v>
      </c>
      <c r="F28" s="555">
        <f>F30+F31+F32+F33+F34+F35+F36+F37++F38</f>
        <v>2971</v>
      </c>
      <c r="G28" s="555">
        <f>G30+G31+G32+G33+G34+G35+G36+G37++G38</f>
        <v>2841</v>
      </c>
      <c r="H28" s="567">
        <v>31193</v>
      </c>
      <c r="I28" s="565">
        <f t="shared" si="0"/>
        <v>10.979584653291095</v>
      </c>
    </row>
    <row r="29" spans="1:9" ht="22.5" customHeight="1" x14ac:dyDescent="0.25">
      <c r="A29" s="207"/>
      <c r="B29" s="572"/>
      <c r="C29" s="213" t="s">
        <v>324</v>
      </c>
      <c r="D29" s="573"/>
      <c r="E29" s="556"/>
      <c r="F29" s="556"/>
      <c r="G29" s="556"/>
      <c r="H29" s="568"/>
      <c r="I29" s="566" t="str">
        <f t="shared" si="0"/>
        <v xml:space="preserve">  </v>
      </c>
    </row>
    <row r="30" spans="1:9" ht="25.5" customHeight="1" x14ac:dyDescent="0.25">
      <c r="A30" s="207"/>
      <c r="B30" s="208" t="s">
        <v>325</v>
      </c>
      <c r="C30" s="214" t="s">
        <v>326</v>
      </c>
      <c r="D30" s="319" t="s">
        <v>327</v>
      </c>
      <c r="E30" s="456">
        <v>171</v>
      </c>
      <c r="F30" s="457">
        <v>171</v>
      </c>
      <c r="G30" s="456">
        <v>171</v>
      </c>
      <c r="H30" s="457">
        <v>28830</v>
      </c>
      <c r="I30" s="460">
        <f t="shared" si="0"/>
        <v>168.59649122807016</v>
      </c>
    </row>
    <row r="31" spans="1:9" ht="25.5" customHeight="1" x14ac:dyDescent="0.25">
      <c r="B31" s="215" t="s">
        <v>328</v>
      </c>
      <c r="C31" s="214" t="s">
        <v>329</v>
      </c>
      <c r="D31" s="319" t="s">
        <v>330</v>
      </c>
      <c r="E31" s="456"/>
      <c r="F31" s="457"/>
      <c r="G31" s="456"/>
      <c r="H31" s="457"/>
      <c r="I31" s="460" t="str">
        <f t="shared" si="0"/>
        <v xml:space="preserve">  </v>
      </c>
    </row>
    <row r="32" spans="1:9" ht="35.25" customHeight="1" x14ac:dyDescent="0.25">
      <c r="B32" s="215" t="s">
        <v>331</v>
      </c>
      <c r="C32" s="214" t="s">
        <v>332</v>
      </c>
      <c r="D32" s="319" t="s">
        <v>333</v>
      </c>
      <c r="E32" s="456"/>
      <c r="F32" s="457"/>
      <c r="G32" s="456"/>
      <c r="H32" s="457"/>
      <c r="I32" s="460" t="str">
        <f t="shared" si="0"/>
        <v xml:space="preserve">  </v>
      </c>
    </row>
    <row r="33" spans="1:9" ht="35.25" customHeight="1" x14ac:dyDescent="0.25">
      <c r="B33" s="215" t="s">
        <v>334</v>
      </c>
      <c r="C33" s="214" t="s">
        <v>335</v>
      </c>
      <c r="D33" s="319" t="s">
        <v>336</v>
      </c>
      <c r="E33" s="456"/>
      <c r="F33" s="457"/>
      <c r="G33" s="456"/>
      <c r="H33" s="457"/>
      <c r="I33" s="460" t="str">
        <f t="shared" si="0"/>
        <v xml:space="preserve">  </v>
      </c>
    </row>
    <row r="34" spans="1:9" ht="25.5" customHeight="1" x14ac:dyDescent="0.25">
      <c r="B34" s="215" t="s">
        <v>337</v>
      </c>
      <c r="C34" s="214" t="s">
        <v>338</v>
      </c>
      <c r="D34" s="319" t="s">
        <v>339</v>
      </c>
      <c r="E34" s="456"/>
      <c r="F34" s="457"/>
      <c r="G34" s="456"/>
      <c r="H34" s="457"/>
      <c r="I34" s="460" t="str">
        <f t="shared" si="0"/>
        <v xml:space="preserve">  </v>
      </c>
    </row>
    <row r="35" spans="1:9" ht="25.5" customHeight="1" x14ac:dyDescent="0.25">
      <c r="B35" s="215" t="s">
        <v>337</v>
      </c>
      <c r="C35" s="214" t="s">
        <v>340</v>
      </c>
      <c r="D35" s="319" t="s">
        <v>341</v>
      </c>
      <c r="E35" s="456"/>
      <c r="F35" s="457"/>
      <c r="G35" s="456"/>
      <c r="H35" s="457"/>
      <c r="I35" s="460" t="str">
        <f t="shared" si="0"/>
        <v xml:space="preserve">  </v>
      </c>
    </row>
    <row r="36" spans="1:9" ht="39" customHeight="1" x14ac:dyDescent="0.25">
      <c r="B36" s="215" t="s">
        <v>130</v>
      </c>
      <c r="C36" s="214" t="s">
        <v>342</v>
      </c>
      <c r="D36" s="319" t="s">
        <v>343</v>
      </c>
      <c r="E36" s="456"/>
      <c r="F36" s="457"/>
      <c r="G36" s="456"/>
      <c r="H36" s="457"/>
      <c r="I36" s="460" t="str">
        <f t="shared" si="0"/>
        <v xml:space="preserve">  </v>
      </c>
    </row>
    <row r="37" spans="1:9" ht="25.5" customHeight="1" x14ac:dyDescent="0.25">
      <c r="B37" s="215" t="s">
        <v>131</v>
      </c>
      <c r="C37" s="214" t="s">
        <v>344</v>
      </c>
      <c r="D37" s="319" t="s">
        <v>345</v>
      </c>
      <c r="E37" s="456"/>
      <c r="F37" s="457"/>
      <c r="G37" s="456"/>
      <c r="H37" s="457"/>
      <c r="I37" s="460" t="str">
        <f t="shared" si="0"/>
        <v xml:space="preserve">  </v>
      </c>
    </row>
    <row r="38" spans="1:9" ht="25.5" customHeight="1" x14ac:dyDescent="0.25">
      <c r="B38" s="215" t="s">
        <v>346</v>
      </c>
      <c r="C38" s="214" t="s">
        <v>347</v>
      </c>
      <c r="D38" s="319" t="s">
        <v>348</v>
      </c>
      <c r="E38" s="456">
        <v>2454</v>
      </c>
      <c r="F38" s="457">
        <v>2800</v>
      </c>
      <c r="G38" s="456">
        <v>2670</v>
      </c>
      <c r="H38" s="457">
        <v>2363</v>
      </c>
      <c r="I38" s="460">
        <f t="shared" si="0"/>
        <v>0.88501872659176029</v>
      </c>
    </row>
    <row r="39" spans="1:9" ht="25.5" customHeight="1" x14ac:dyDescent="0.25">
      <c r="B39" s="215" t="s">
        <v>349</v>
      </c>
      <c r="C39" s="214" t="s">
        <v>350</v>
      </c>
      <c r="D39" s="319" t="s">
        <v>351</v>
      </c>
      <c r="E39" s="456"/>
      <c r="F39" s="457"/>
      <c r="G39" s="456"/>
      <c r="H39" s="457"/>
      <c r="I39" s="460" t="str">
        <f t="shared" si="0"/>
        <v xml:space="preserve">  </v>
      </c>
    </row>
    <row r="40" spans="1:9" ht="20.100000000000001" customHeight="1" x14ac:dyDescent="0.25">
      <c r="A40" s="207"/>
      <c r="B40" s="208">
        <v>288</v>
      </c>
      <c r="C40" s="205" t="s">
        <v>352</v>
      </c>
      <c r="D40" s="319" t="s">
        <v>353</v>
      </c>
      <c r="E40" s="456"/>
      <c r="F40" s="457"/>
      <c r="G40" s="456"/>
      <c r="H40" s="457"/>
      <c r="I40" s="460" t="str">
        <f t="shared" si="0"/>
        <v xml:space="preserve">  </v>
      </c>
    </row>
    <row r="41" spans="1:9" ht="20.100000000000001" customHeight="1" x14ac:dyDescent="0.25">
      <c r="A41" s="207"/>
      <c r="B41" s="572"/>
      <c r="C41" s="210" t="s">
        <v>354</v>
      </c>
      <c r="D41" s="573" t="s">
        <v>355</v>
      </c>
      <c r="E41" s="555">
        <f>E43+E49+E50+E57+E62+E72+E73</f>
        <v>118288</v>
      </c>
      <c r="F41" s="555">
        <f>F43+F49+F50+F57+F62+F72+F73</f>
        <v>163795</v>
      </c>
      <c r="G41" s="555">
        <f>G43+G49+G50+G57+G62+G72+G73</f>
        <v>145511</v>
      </c>
      <c r="H41" s="567">
        <v>161735</v>
      </c>
      <c r="I41" s="565">
        <f t="shared" si="0"/>
        <v>1.11149672533348</v>
      </c>
    </row>
    <row r="42" spans="1:9" ht="12.75" customHeight="1" x14ac:dyDescent="0.25">
      <c r="A42" s="207"/>
      <c r="B42" s="572"/>
      <c r="C42" s="211" t="s">
        <v>356</v>
      </c>
      <c r="D42" s="573"/>
      <c r="E42" s="556"/>
      <c r="F42" s="556"/>
      <c r="G42" s="556"/>
      <c r="H42" s="568"/>
      <c r="I42" s="566" t="str">
        <f t="shared" si="0"/>
        <v xml:space="preserve">  </v>
      </c>
    </row>
    <row r="43" spans="1:9" ht="25.5" customHeight="1" x14ac:dyDescent="0.25">
      <c r="B43" s="215" t="s">
        <v>357</v>
      </c>
      <c r="C43" s="214" t="s">
        <v>358</v>
      </c>
      <c r="D43" s="319" t="s">
        <v>359</v>
      </c>
      <c r="E43" s="457">
        <v>8338</v>
      </c>
      <c r="F43" s="457">
        <f>F44+F45+F46+F47+F48</f>
        <v>9760</v>
      </c>
      <c r="G43" s="457">
        <f>G44+G45+G46+G47+G48</f>
        <v>8408</v>
      </c>
      <c r="H43" s="457">
        <v>10892</v>
      </c>
      <c r="I43" s="460">
        <f t="shared" si="0"/>
        <v>1.2954329210275928</v>
      </c>
    </row>
    <row r="44" spans="1:9" ht="20.100000000000001" customHeight="1" x14ac:dyDescent="0.25">
      <c r="B44" s="215">
        <v>10</v>
      </c>
      <c r="C44" s="214" t="s">
        <v>360</v>
      </c>
      <c r="D44" s="319" t="s">
        <v>361</v>
      </c>
      <c r="E44" s="456">
        <v>5357</v>
      </c>
      <c r="F44" s="457">
        <v>6900</v>
      </c>
      <c r="G44" s="456">
        <v>5730</v>
      </c>
      <c r="H44" s="457">
        <v>7736</v>
      </c>
      <c r="I44" s="460">
        <f t="shared" si="0"/>
        <v>1.3500872600349041</v>
      </c>
    </row>
    <row r="45" spans="1:9" ht="20.100000000000001" customHeight="1" x14ac:dyDescent="0.25">
      <c r="B45" s="215" t="s">
        <v>362</v>
      </c>
      <c r="C45" s="214" t="s">
        <v>363</v>
      </c>
      <c r="D45" s="319" t="s">
        <v>364</v>
      </c>
      <c r="E45" s="456">
        <v>1202</v>
      </c>
      <c r="F45" s="457">
        <v>1050</v>
      </c>
      <c r="G45" s="456">
        <v>935</v>
      </c>
      <c r="H45" s="457">
        <v>1202</v>
      </c>
      <c r="I45" s="460">
        <f t="shared" si="0"/>
        <v>1.2855614973262033</v>
      </c>
    </row>
    <row r="46" spans="1:9" ht="20.100000000000001" customHeight="1" x14ac:dyDescent="0.25">
      <c r="B46" s="215">
        <v>13</v>
      </c>
      <c r="C46" s="214" t="s">
        <v>365</v>
      </c>
      <c r="D46" s="319" t="s">
        <v>366</v>
      </c>
      <c r="E46" s="456">
        <v>884</v>
      </c>
      <c r="F46" s="457">
        <v>880</v>
      </c>
      <c r="G46" s="456">
        <v>828</v>
      </c>
      <c r="H46" s="457">
        <v>746</v>
      </c>
      <c r="I46" s="460">
        <f t="shared" si="0"/>
        <v>0.90096618357487923</v>
      </c>
    </row>
    <row r="47" spans="1:9" ht="20.100000000000001" customHeight="1" x14ac:dyDescent="0.25">
      <c r="B47" s="215" t="s">
        <v>367</v>
      </c>
      <c r="C47" s="214" t="s">
        <v>368</v>
      </c>
      <c r="D47" s="319" t="s">
        <v>369</v>
      </c>
      <c r="E47" s="456">
        <v>895</v>
      </c>
      <c r="F47" s="457">
        <v>930</v>
      </c>
      <c r="G47" s="456">
        <v>915</v>
      </c>
      <c r="H47" s="457">
        <v>1208</v>
      </c>
      <c r="I47" s="460">
        <f t="shared" si="0"/>
        <v>1.3202185792349728</v>
      </c>
    </row>
    <row r="48" spans="1:9" ht="20.100000000000001" customHeight="1" x14ac:dyDescent="0.25">
      <c r="B48" s="215" t="s">
        <v>370</v>
      </c>
      <c r="C48" s="214" t="s">
        <v>371</v>
      </c>
      <c r="D48" s="319" t="s">
        <v>372</v>
      </c>
      <c r="E48" s="456"/>
      <c r="F48" s="457"/>
      <c r="G48" s="456"/>
      <c r="H48" s="457"/>
      <c r="I48" s="460" t="str">
        <f t="shared" si="0"/>
        <v xml:space="preserve">  </v>
      </c>
    </row>
    <row r="49" spans="1:9" ht="25.5" customHeight="1" x14ac:dyDescent="0.25">
      <c r="A49" s="207"/>
      <c r="B49" s="208">
        <v>14</v>
      </c>
      <c r="C49" s="214" t="s">
        <v>373</v>
      </c>
      <c r="D49" s="319" t="s">
        <v>374</v>
      </c>
      <c r="E49" s="456">
        <v>1411</v>
      </c>
      <c r="F49" s="457">
        <v>1411</v>
      </c>
      <c r="G49" s="456">
        <v>1411</v>
      </c>
      <c r="H49" s="457">
        <v>1411</v>
      </c>
      <c r="I49" s="460">
        <f t="shared" si="0"/>
        <v>1</v>
      </c>
    </row>
    <row r="50" spans="1:9" ht="20.100000000000001" customHeight="1" x14ac:dyDescent="0.25">
      <c r="A50" s="207"/>
      <c r="B50" s="572">
        <v>20</v>
      </c>
      <c r="C50" s="212" t="s">
        <v>375</v>
      </c>
      <c r="D50" s="573" t="s">
        <v>376</v>
      </c>
      <c r="E50" s="555">
        <f>E52+E53+E54+E55+E56</f>
        <v>92367</v>
      </c>
      <c r="F50" s="555">
        <f>F52+F53+F54+F55+F56</f>
        <v>135000</v>
      </c>
      <c r="G50" s="555">
        <f>G52+G53+G54+G55+G56</f>
        <v>118350</v>
      </c>
      <c r="H50" s="567">
        <v>128378</v>
      </c>
      <c r="I50" s="565">
        <f t="shared" si="0"/>
        <v>1.0847317279256443</v>
      </c>
    </row>
    <row r="51" spans="1:9" ht="12" customHeight="1" x14ac:dyDescent="0.25">
      <c r="A51" s="207"/>
      <c r="B51" s="572"/>
      <c r="C51" s="213" t="s">
        <v>377</v>
      </c>
      <c r="D51" s="573"/>
      <c r="E51" s="556"/>
      <c r="F51" s="556"/>
      <c r="G51" s="556"/>
      <c r="H51" s="568"/>
      <c r="I51" s="566" t="str">
        <f t="shared" si="0"/>
        <v xml:space="preserve">  </v>
      </c>
    </row>
    <row r="52" spans="1:9" ht="20.100000000000001" customHeight="1" x14ac:dyDescent="0.25">
      <c r="A52" s="207"/>
      <c r="B52" s="208">
        <v>204</v>
      </c>
      <c r="C52" s="214" t="s">
        <v>378</v>
      </c>
      <c r="D52" s="319" t="s">
        <v>379</v>
      </c>
      <c r="E52" s="456">
        <v>92367</v>
      </c>
      <c r="F52" s="457">
        <v>135000</v>
      </c>
      <c r="G52" s="456">
        <v>118350</v>
      </c>
      <c r="H52" s="457">
        <v>128378</v>
      </c>
      <c r="I52" s="460">
        <f t="shared" si="0"/>
        <v>1.0847317279256443</v>
      </c>
    </row>
    <row r="53" spans="1:9" ht="20.100000000000001" customHeight="1" x14ac:dyDescent="0.25">
      <c r="A53" s="207"/>
      <c r="B53" s="208">
        <v>205</v>
      </c>
      <c r="C53" s="214" t="s">
        <v>380</v>
      </c>
      <c r="D53" s="319" t="s">
        <v>381</v>
      </c>
      <c r="E53" s="456"/>
      <c r="F53" s="457"/>
      <c r="G53" s="456"/>
      <c r="H53" s="457"/>
      <c r="I53" s="460" t="str">
        <f t="shared" si="0"/>
        <v xml:space="preserve">  </v>
      </c>
    </row>
    <row r="54" spans="1:9" ht="25.5" customHeight="1" x14ac:dyDescent="0.25">
      <c r="A54" s="207"/>
      <c r="B54" s="208" t="s">
        <v>382</v>
      </c>
      <c r="C54" s="214" t="s">
        <v>383</v>
      </c>
      <c r="D54" s="319" t="s">
        <v>384</v>
      </c>
      <c r="E54" s="456"/>
      <c r="F54" s="457"/>
      <c r="G54" s="456"/>
      <c r="H54" s="457"/>
      <c r="I54" s="460" t="str">
        <f t="shared" si="0"/>
        <v xml:space="preserve">  </v>
      </c>
    </row>
    <row r="55" spans="1:9" ht="25.5" customHeight="1" x14ac:dyDescent="0.25">
      <c r="A55" s="207"/>
      <c r="B55" s="208" t="s">
        <v>385</v>
      </c>
      <c r="C55" s="214" t="s">
        <v>386</v>
      </c>
      <c r="D55" s="319" t="s">
        <v>387</v>
      </c>
      <c r="E55" s="456"/>
      <c r="F55" s="457"/>
      <c r="G55" s="456"/>
      <c r="H55" s="457"/>
      <c r="I55" s="460" t="str">
        <f t="shared" si="0"/>
        <v xml:space="preserve">  </v>
      </c>
    </row>
    <row r="56" spans="1:9" ht="20.100000000000001" customHeight="1" x14ac:dyDescent="0.25">
      <c r="A56" s="207"/>
      <c r="B56" s="208">
        <v>206</v>
      </c>
      <c r="C56" s="214" t="s">
        <v>388</v>
      </c>
      <c r="D56" s="319" t="s">
        <v>389</v>
      </c>
      <c r="E56" s="456"/>
      <c r="F56" s="457"/>
      <c r="G56" s="456"/>
      <c r="H56" s="457"/>
      <c r="I56" s="460" t="str">
        <f t="shared" si="0"/>
        <v xml:space="preserve">  </v>
      </c>
    </row>
    <row r="57" spans="1:9" ht="20.100000000000001" customHeight="1" x14ac:dyDescent="0.25">
      <c r="A57" s="207"/>
      <c r="B57" s="572" t="s">
        <v>390</v>
      </c>
      <c r="C57" s="212" t="s">
        <v>391</v>
      </c>
      <c r="D57" s="573" t="s">
        <v>392</v>
      </c>
      <c r="E57" s="555">
        <f>E59+E60+E61</f>
        <v>14998</v>
      </c>
      <c r="F57" s="555">
        <f>F59+F60+F61</f>
        <v>16515</v>
      </c>
      <c r="G57" s="555">
        <f>G59+G60+G61</f>
        <v>15920</v>
      </c>
      <c r="H57" s="567">
        <v>16641</v>
      </c>
      <c r="I57" s="565">
        <f t="shared" si="0"/>
        <v>1.045288944723618</v>
      </c>
    </row>
    <row r="58" spans="1:9" ht="12" customHeight="1" x14ac:dyDescent="0.25">
      <c r="A58" s="207"/>
      <c r="B58" s="572"/>
      <c r="C58" s="213" t="s">
        <v>393</v>
      </c>
      <c r="D58" s="573"/>
      <c r="E58" s="556"/>
      <c r="F58" s="556"/>
      <c r="G58" s="556"/>
      <c r="H58" s="568"/>
      <c r="I58" s="566" t="str">
        <f t="shared" si="0"/>
        <v xml:space="preserve">  </v>
      </c>
    </row>
    <row r="59" spans="1:9" ht="23.25" customHeight="1" x14ac:dyDescent="0.25">
      <c r="B59" s="215" t="s">
        <v>394</v>
      </c>
      <c r="C59" s="214" t="s">
        <v>395</v>
      </c>
      <c r="D59" s="319" t="s">
        <v>396</v>
      </c>
      <c r="E59" s="456">
        <v>14998</v>
      </c>
      <c r="F59" s="457">
        <v>16515</v>
      </c>
      <c r="G59" s="456">
        <v>15920</v>
      </c>
      <c r="H59" s="457">
        <v>16641</v>
      </c>
      <c r="I59" s="460">
        <f t="shared" si="0"/>
        <v>1.045288944723618</v>
      </c>
    </row>
    <row r="60" spans="1:9" ht="20.100000000000001" customHeight="1" x14ac:dyDescent="0.25">
      <c r="B60" s="215">
        <v>223</v>
      </c>
      <c r="C60" s="214" t="s">
        <v>397</v>
      </c>
      <c r="D60" s="319" t="s">
        <v>398</v>
      </c>
      <c r="E60" s="456"/>
      <c r="F60" s="457"/>
      <c r="G60" s="456"/>
      <c r="H60" s="457"/>
      <c r="I60" s="460" t="str">
        <f t="shared" si="0"/>
        <v xml:space="preserve">  </v>
      </c>
    </row>
    <row r="61" spans="1:9" ht="25.5" customHeight="1" x14ac:dyDescent="0.25">
      <c r="A61" s="207"/>
      <c r="B61" s="208">
        <v>224</v>
      </c>
      <c r="C61" s="214" t="s">
        <v>399</v>
      </c>
      <c r="D61" s="319" t="s">
        <v>400</v>
      </c>
      <c r="E61" s="456"/>
      <c r="F61" s="457"/>
      <c r="G61" s="456"/>
      <c r="H61" s="457"/>
      <c r="I61" s="460" t="str">
        <f t="shared" si="0"/>
        <v xml:space="preserve">  </v>
      </c>
    </row>
    <row r="62" spans="1:9" ht="20.100000000000001" customHeight="1" x14ac:dyDescent="0.25">
      <c r="A62" s="207"/>
      <c r="B62" s="572">
        <v>23</v>
      </c>
      <c r="C62" s="212" t="s">
        <v>401</v>
      </c>
      <c r="D62" s="573" t="s">
        <v>402</v>
      </c>
      <c r="E62" s="555">
        <f>E64+E65+E66+E67+E68+E69+E70+E71</f>
        <v>0</v>
      </c>
      <c r="F62" s="555">
        <f>F64+F65+F66+F67+F68+F69+F70+F71</f>
        <v>0</v>
      </c>
      <c r="G62" s="555">
        <f>G64+G65+G66+G67+G68+G69+G70+G71</f>
        <v>0</v>
      </c>
      <c r="H62" s="555"/>
      <c r="I62" s="563" t="str">
        <f t="shared" si="0"/>
        <v xml:space="preserve">  </v>
      </c>
    </row>
    <row r="63" spans="1:9" ht="20.100000000000001" customHeight="1" x14ac:dyDescent="0.25">
      <c r="A63" s="207"/>
      <c r="B63" s="572"/>
      <c r="C63" s="213" t="s">
        <v>403</v>
      </c>
      <c r="D63" s="573"/>
      <c r="E63" s="556"/>
      <c r="F63" s="556"/>
      <c r="G63" s="556"/>
      <c r="H63" s="556"/>
      <c r="I63" s="564" t="str">
        <f t="shared" si="0"/>
        <v xml:space="preserve">  </v>
      </c>
    </row>
    <row r="64" spans="1:9" ht="25.5" customHeight="1" x14ac:dyDescent="0.25">
      <c r="B64" s="215">
        <v>230</v>
      </c>
      <c r="C64" s="214" t="s">
        <v>404</v>
      </c>
      <c r="D64" s="319" t="s">
        <v>405</v>
      </c>
      <c r="E64" s="456"/>
      <c r="F64" s="457"/>
      <c r="G64" s="456"/>
      <c r="H64" s="457"/>
      <c r="I64" s="460" t="str">
        <f t="shared" si="0"/>
        <v xml:space="preserve">  </v>
      </c>
    </row>
    <row r="65" spans="1:9" ht="25.5" customHeight="1" x14ac:dyDescent="0.25">
      <c r="B65" s="215">
        <v>231</v>
      </c>
      <c r="C65" s="214" t="s">
        <v>406</v>
      </c>
      <c r="D65" s="319" t="s">
        <v>407</v>
      </c>
      <c r="E65" s="456"/>
      <c r="F65" s="457"/>
      <c r="G65" s="456"/>
      <c r="H65" s="457"/>
      <c r="I65" s="460" t="str">
        <f t="shared" si="0"/>
        <v xml:space="preserve">  </v>
      </c>
    </row>
    <row r="66" spans="1:9" ht="20.100000000000001" customHeight="1" x14ac:dyDescent="0.25">
      <c r="B66" s="215" t="s">
        <v>408</v>
      </c>
      <c r="C66" s="214" t="s">
        <v>409</v>
      </c>
      <c r="D66" s="319" t="s">
        <v>410</v>
      </c>
      <c r="E66" s="456"/>
      <c r="F66" s="457"/>
      <c r="G66" s="456"/>
      <c r="H66" s="457"/>
      <c r="I66" s="460" t="str">
        <f t="shared" si="0"/>
        <v xml:space="preserve">  </v>
      </c>
    </row>
    <row r="67" spans="1:9" ht="25.5" customHeight="1" x14ac:dyDescent="0.25">
      <c r="B67" s="215" t="s">
        <v>411</v>
      </c>
      <c r="C67" s="214" t="s">
        <v>412</v>
      </c>
      <c r="D67" s="319" t="s">
        <v>413</v>
      </c>
      <c r="E67" s="456"/>
      <c r="F67" s="457"/>
      <c r="G67" s="456"/>
      <c r="H67" s="457"/>
      <c r="I67" s="460" t="str">
        <f t="shared" si="0"/>
        <v xml:space="preserve">  </v>
      </c>
    </row>
    <row r="68" spans="1:9" ht="25.5" customHeight="1" x14ac:dyDescent="0.25">
      <c r="B68" s="215">
        <v>235</v>
      </c>
      <c r="C68" s="214" t="s">
        <v>414</v>
      </c>
      <c r="D68" s="319" t="s">
        <v>415</v>
      </c>
      <c r="E68" s="456"/>
      <c r="F68" s="457"/>
      <c r="G68" s="456"/>
      <c r="H68" s="457"/>
      <c r="I68" s="460" t="str">
        <f t="shared" si="0"/>
        <v xml:space="preserve">  </v>
      </c>
    </row>
    <row r="69" spans="1:9" ht="25.5" customHeight="1" x14ac:dyDescent="0.25">
      <c r="B69" s="215" t="s">
        <v>416</v>
      </c>
      <c r="C69" s="214" t="s">
        <v>417</v>
      </c>
      <c r="D69" s="319" t="s">
        <v>418</v>
      </c>
      <c r="E69" s="456"/>
      <c r="F69" s="457"/>
      <c r="G69" s="456"/>
      <c r="H69" s="457"/>
      <c r="I69" s="460" t="str">
        <f t="shared" si="0"/>
        <v xml:space="preserve">  </v>
      </c>
    </row>
    <row r="70" spans="1:9" ht="25.5" customHeight="1" x14ac:dyDescent="0.25">
      <c r="B70" s="215">
        <v>237</v>
      </c>
      <c r="C70" s="214" t="s">
        <v>419</v>
      </c>
      <c r="D70" s="319" t="s">
        <v>420</v>
      </c>
      <c r="E70" s="456"/>
      <c r="F70" s="457"/>
      <c r="G70" s="456"/>
      <c r="H70" s="457"/>
      <c r="I70" s="460" t="str">
        <f t="shared" si="0"/>
        <v xml:space="preserve">  </v>
      </c>
    </row>
    <row r="71" spans="1:9" ht="20.100000000000001" customHeight="1" x14ac:dyDescent="0.25">
      <c r="B71" s="215" t="s">
        <v>421</v>
      </c>
      <c r="C71" s="214" t="s">
        <v>422</v>
      </c>
      <c r="D71" s="319" t="s">
        <v>423</v>
      </c>
      <c r="E71" s="456"/>
      <c r="F71" s="457"/>
      <c r="G71" s="456"/>
      <c r="H71" s="457"/>
      <c r="I71" s="460" t="str">
        <f t="shared" si="0"/>
        <v xml:space="preserve">  </v>
      </c>
    </row>
    <row r="72" spans="1:9" ht="20.100000000000001" customHeight="1" x14ac:dyDescent="0.25">
      <c r="B72" s="215">
        <v>24</v>
      </c>
      <c r="C72" s="214" t="s">
        <v>424</v>
      </c>
      <c r="D72" s="319" t="s">
        <v>425</v>
      </c>
      <c r="E72" s="456">
        <v>432</v>
      </c>
      <c r="F72" s="457">
        <v>1109</v>
      </c>
      <c r="G72" s="456">
        <v>1422</v>
      </c>
      <c r="H72" s="457">
        <v>3593</v>
      </c>
      <c r="I72" s="460">
        <f t="shared" si="0"/>
        <v>2.5267229254571029</v>
      </c>
    </row>
    <row r="73" spans="1:9" ht="25.5" customHeight="1" x14ac:dyDescent="0.25">
      <c r="B73" s="215" t="s">
        <v>426</v>
      </c>
      <c r="C73" s="214" t="s">
        <v>427</v>
      </c>
      <c r="D73" s="319" t="s">
        <v>428</v>
      </c>
      <c r="E73" s="456">
        <v>742</v>
      </c>
      <c r="F73" s="457"/>
      <c r="G73" s="456"/>
      <c r="H73" s="457">
        <v>820</v>
      </c>
      <c r="I73" s="460" t="str">
        <f t="shared" ref="I73:I136" si="1">IFERROR(H73/G73,"  ")</f>
        <v xml:space="preserve">  </v>
      </c>
    </row>
    <row r="74" spans="1:9" ht="25.5" customHeight="1" x14ac:dyDescent="0.25">
      <c r="B74" s="215"/>
      <c r="C74" s="205" t="s">
        <v>429</v>
      </c>
      <c r="D74" s="319" t="s">
        <v>430</v>
      </c>
      <c r="E74" s="464">
        <f>E8+E9+E40+E41</f>
        <v>874386</v>
      </c>
      <c r="F74" s="464">
        <f>F8+F9+F40+F41</f>
        <v>940509</v>
      </c>
      <c r="G74" s="464">
        <f>G8+G9+G40+G41</f>
        <v>905025</v>
      </c>
      <c r="H74" s="457">
        <v>972232</v>
      </c>
      <c r="I74" s="460">
        <f t="shared" si="1"/>
        <v>1.0742598270766002</v>
      </c>
    </row>
    <row r="75" spans="1:9" ht="20.100000000000001" customHeight="1" x14ac:dyDescent="0.25">
      <c r="B75" s="215">
        <v>88</v>
      </c>
      <c r="C75" s="205" t="s">
        <v>431</v>
      </c>
      <c r="D75" s="319" t="s">
        <v>432</v>
      </c>
      <c r="E75" s="456">
        <v>4274</v>
      </c>
      <c r="F75" s="457"/>
      <c r="G75" s="456"/>
      <c r="H75" s="457">
        <v>923607</v>
      </c>
      <c r="I75" s="460" t="str">
        <f t="shared" si="1"/>
        <v xml:space="preserve">  </v>
      </c>
    </row>
    <row r="76" spans="1:9" ht="20.100000000000001" customHeight="1" x14ac:dyDescent="0.25">
      <c r="A76" s="207"/>
      <c r="B76" s="216"/>
      <c r="C76" s="205" t="s">
        <v>66</v>
      </c>
      <c r="D76" s="320"/>
      <c r="E76" s="456"/>
      <c r="F76" s="457"/>
      <c r="G76" s="456"/>
      <c r="H76" s="457"/>
      <c r="I76" s="460" t="str">
        <f t="shared" si="1"/>
        <v xml:space="preserve">  </v>
      </c>
    </row>
    <row r="77" spans="1:9" ht="20.100000000000001" customHeight="1" x14ac:dyDescent="0.25">
      <c r="A77" s="207"/>
      <c r="B77" s="572"/>
      <c r="C77" s="210" t="s">
        <v>433</v>
      </c>
      <c r="D77" s="573" t="s">
        <v>132</v>
      </c>
      <c r="E77" s="555">
        <f>E79+E80+E81+E82+E83-E84+E85+E88-E89</f>
        <v>200403</v>
      </c>
      <c r="F77" s="555">
        <f>F79+F80+F81+F82+F83-F84+F85+F88-F89</f>
        <v>176678</v>
      </c>
      <c r="G77" s="555">
        <f>G79+G80+G81+G82+G83-G84+G85+G88-G89</f>
        <v>170395</v>
      </c>
      <c r="H77" s="567">
        <v>246594</v>
      </c>
      <c r="I77" s="565">
        <f t="shared" si="1"/>
        <v>1.4471903518295726</v>
      </c>
    </row>
    <row r="78" spans="1:9" ht="20.100000000000001" customHeight="1" x14ac:dyDescent="0.25">
      <c r="A78" s="207"/>
      <c r="B78" s="572"/>
      <c r="C78" s="211" t="s">
        <v>434</v>
      </c>
      <c r="D78" s="573"/>
      <c r="E78" s="556"/>
      <c r="F78" s="556"/>
      <c r="G78" s="556"/>
      <c r="H78" s="568"/>
      <c r="I78" s="566" t="str">
        <f t="shared" si="1"/>
        <v xml:space="preserve">  </v>
      </c>
    </row>
    <row r="79" spans="1:9" ht="20.100000000000001" customHeight="1" x14ac:dyDescent="0.25">
      <c r="A79" s="207"/>
      <c r="B79" s="208" t="s">
        <v>435</v>
      </c>
      <c r="C79" s="214" t="s">
        <v>436</v>
      </c>
      <c r="D79" s="319" t="s">
        <v>133</v>
      </c>
      <c r="E79" s="456">
        <v>61758</v>
      </c>
      <c r="F79" s="457">
        <v>61758</v>
      </c>
      <c r="G79" s="456">
        <v>61758</v>
      </c>
      <c r="H79" s="457">
        <v>61758</v>
      </c>
      <c r="I79" s="460">
        <f t="shared" si="1"/>
        <v>1</v>
      </c>
    </row>
    <row r="80" spans="1:9" ht="20.100000000000001" customHeight="1" x14ac:dyDescent="0.25">
      <c r="B80" s="215">
        <v>31</v>
      </c>
      <c r="C80" s="214" t="s">
        <v>437</v>
      </c>
      <c r="D80" s="319" t="s">
        <v>134</v>
      </c>
      <c r="E80" s="456"/>
      <c r="F80" s="457"/>
      <c r="G80" s="456"/>
      <c r="H80" s="457"/>
      <c r="I80" s="460" t="str">
        <f t="shared" si="1"/>
        <v xml:space="preserve">  </v>
      </c>
    </row>
    <row r="81" spans="1:9" ht="20.100000000000001" customHeight="1" x14ac:dyDescent="0.25">
      <c r="B81" s="215">
        <v>306</v>
      </c>
      <c r="C81" s="214" t="s">
        <v>438</v>
      </c>
      <c r="D81" s="319" t="s">
        <v>135</v>
      </c>
      <c r="E81" s="456"/>
      <c r="F81" s="457"/>
      <c r="G81" s="456"/>
      <c r="H81" s="457"/>
      <c r="I81" s="460" t="str">
        <f t="shared" si="1"/>
        <v xml:space="preserve">  </v>
      </c>
    </row>
    <row r="82" spans="1:9" ht="20.100000000000001" customHeight="1" x14ac:dyDescent="0.25">
      <c r="B82" s="215">
        <v>32</v>
      </c>
      <c r="C82" s="214" t="s">
        <v>439</v>
      </c>
      <c r="D82" s="319" t="s">
        <v>136</v>
      </c>
      <c r="E82" s="456"/>
      <c r="F82" s="457"/>
      <c r="G82" s="456"/>
      <c r="H82" s="457"/>
      <c r="I82" s="460" t="str">
        <f t="shared" si="1"/>
        <v xml:space="preserve">  </v>
      </c>
    </row>
    <row r="83" spans="1:9" ht="58.5" customHeight="1" x14ac:dyDescent="0.25">
      <c r="B83" s="215" t="s">
        <v>440</v>
      </c>
      <c r="C83" s="214" t="s">
        <v>441</v>
      </c>
      <c r="D83" s="319" t="s">
        <v>137</v>
      </c>
      <c r="E83" s="456">
        <v>123514</v>
      </c>
      <c r="F83" s="457">
        <v>123820</v>
      </c>
      <c r="G83" s="456">
        <v>123617</v>
      </c>
      <c r="H83" s="457">
        <v>123514</v>
      </c>
      <c r="I83" s="460">
        <f t="shared" si="1"/>
        <v>0.99916678126794856</v>
      </c>
    </row>
    <row r="84" spans="1:9" ht="49.5" customHeight="1" x14ac:dyDescent="0.25">
      <c r="B84" s="215" t="s">
        <v>442</v>
      </c>
      <c r="C84" s="214" t="s">
        <v>443</v>
      </c>
      <c r="D84" s="319" t="s">
        <v>138</v>
      </c>
      <c r="E84" s="456"/>
      <c r="F84" s="457"/>
      <c r="G84" s="456"/>
      <c r="H84" s="457"/>
      <c r="I84" s="460" t="str">
        <f t="shared" si="1"/>
        <v xml:space="preserve">  </v>
      </c>
    </row>
    <row r="85" spans="1:9" ht="20.100000000000001" customHeight="1" x14ac:dyDescent="0.25">
      <c r="B85" s="215">
        <v>34</v>
      </c>
      <c r="C85" s="214" t="s">
        <v>444</v>
      </c>
      <c r="D85" s="319" t="s">
        <v>139</v>
      </c>
      <c r="E85" s="457">
        <v>21631</v>
      </c>
      <c r="F85" s="457">
        <f>F86+F87</f>
        <v>33200</v>
      </c>
      <c r="G85" s="457">
        <f>G86+G87</f>
        <v>27120</v>
      </c>
      <c r="H85" s="457">
        <v>67822</v>
      </c>
      <c r="I85" s="460">
        <f t="shared" si="1"/>
        <v>2.5008112094395281</v>
      </c>
    </row>
    <row r="86" spans="1:9" ht="20.100000000000001" customHeight="1" x14ac:dyDescent="0.25">
      <c r="B86" s="215">
        <v>340</v>
      </c>
      <c r="C86" s="214" t="s">
        <v>149</v>
      </c>
      <c r="D86" s="319" t="s">
        <v>140</v>
      </c>
      <c r="E86" s="456"/>
      <c r="F86" s="457"/>
      <c r="G86" s="456"/>
      <c r="H86" s="457">
        <v>21631</v>
      </c>
      <c r="I86" s="460" t="str">
        <f t="shared" si="1"/>
        <v xml:space="preserve">  </v>
      </c>
    </row>
    <row r="87" spans="1:9" ht="20.100000000000001" customHeight="1" x14ac:dyDescent="0.25">
      <c r="B87" s="215">
        <v>341</v>
      </c>
      <c r="C87" s="214" t="s">
        <v>445</v>
      </c>
      <c r="D87" s="319" t="s">
        <v>141</v>
      </c>
      <c r="E87" s="457">
        <v>21631</v>
      </c>
      <c r="F87" s="457">
        <v>33200</v>
      </c>
      <c r="G87" s="457">
        <v>27120</v>
      </c>
      <c r="H87" s="457">
        <v>46191</v>
      </c>
      <c r="I87" s="460">
        <f t="shared" si="1"/>
        <v>1.7032079646017699</v>
      </c>
    </row>
    <row r="88" spans="1:9" ht="20.100000000000001" customHeight="1" x14ac:dyDescent="0.25">
      <c r="B88" s="215"/>
      <c r="C88" s="214" t="s">
        <v>446</v>
      </c>
      <c r="D88" s="319" t="s">
        <v>142</v>
      </c>
      <c r="E88" s="456"/>
      <c r="F88" s="457"/>
      <c r="G88" s="456"/>
      <c r="H88" s="457"/>
      <c r="I88" s="460" t="str">
        <f t="shared" si="1"/>
        <v xml:space="preserve">  </v>
      </c>
    </row>
    <row r="89" spans="1:9" ht="20.100000000000001" customHeight="1" x14ac:dyDescent="0.25">
      <c r="B89" s="215">
        <v>35</v>
      </c>
      <c r="C89" s="214" t="s">
        <v>447</v>
      </c>
      <c r="D89" s="319" t="s">
        <v>143</v>
      </c>
      <c r="E89" s="457">
        <f>E90+E91</f>
        <v>6500</v>
      </c>
      <c r="F89" s="457">
        <f>F90+F91</f>
        <v>42100</v>
      </c>
      <c r="G89" s="457">
        <f>G90+G91</f>
        <v>42100</v>
      </c>
      <c r="H89" s="457">
        <v>6500</v>
      </c>
      <c r="I89" s="460">
        <f t="shared" si="1"/>
        <v>0.15439429928741091</v>
      </c>
    </row>
    <row r="90" spans="1:9" ht="20.100000000000001" customHeight="1" x14ac:dyDescent="0.25">
      <c r="B90" s="215">
        <v>350</v>
      </c>
      <c r="C90" s="214" t="s">
        <v>448</v>
      </c>
      <c r="D90" s="319" t="s">
        <v>144</v>
      </c>
      <c r="E90" s="456">
        <v>6500</v>
      </c>
      <c r="F90" s="457">
        <v>42100</v>
      </c>
      <c r="G90" s="456">
        <v>42100</v>
      </c>
      <c r="H90" s="457">
        <v>6500</v>
      </c>
      <c r="I90" s="460">
        <f t="shared" si="1"/>
        <v>0.15439429928741091</v>
      </c>
    </row>
    <row r="91" spans="1:9" ht="20.100000000000001" customHeight="1" x14ac:dyDescent="0.25">
      <c r="A91" s="207"/>
      <c r="B91" s="208">
        <v>351</v>
      </c>
      <c r="C91" s="214" t="s">
        <v>155</v>
      </c>
      <c r="D91" s="319" t="s">
        <v>145</v>
      </c>
      <c r="E91" s="456"/>
      <c r="F91" s="457"/>
      <c r="G91" s="456"/>
      <c r="H91" s="457"/>
      <c r="I91" s="460" t="str">
        <f t="shared" si="1"/>
        <v xml:space="preserve">  </v>
      </c>
    </row>
    <row r="92" spans="1:9" ht="22.5" customHeight="1" x14ac:dyDescent="0.25">
      <c r="A92" s="207"/>
      <c r="B92" s="572"/>
      <c r="C92" s="210" t="s">
        <v>449</v>
      </c>
      <c r="D92" s="573" t="s">
        <v>146</v>
      </c>
      <c r="E92" s="555">
        <f>E94+E99+E108</f>
        <v>229734</v>
      </c>
      <c r="F92" s="555">
        <f>F94+F99+F108</f>
        <v>299561</v>
      </c>
      <c r="G92" s="555">
        <f>G94+G99+G108</f>
        <v>278985</v>
      </c>
      <c r="H92" s="567">
        <v>298966</v>
      </c>
      <c r="I92" s="565">
        <f t="shared" si="1"/>
        <v>1.0716203380110041</v>
      </c>
    </row>
    <row r="93" spans="1:9" ht="13.5" customHeight="1" x14ac:dyDescent="0.25">
      <c r="A93" s="207"/>
      <c r="B93" s="572"/>
      <c r="C93" s="211" t="s">
        <v>450</v>
      </c>
      <c r="D93" s="573"/>
      <c r="E93" s="556"/>
      <c r="F93" s="556"/>
      <c r="G93" s="556"/>
      <c r="H93" s="568"/>
      <c r="I93" s="566" t="str">
        <f t="shared" si="1"/>
        <v xml:space="preserve">  </v>
      </c>
    </row>
    <row r="94" spans="1:9" ht="20.100000000000001" customHeight="1" x14ac:dyDescent="0.25">
      <c r="A94" s="207"/>
      <c r="B94" s="572">
        <v>40</v>
      </c>
      <c r="C94" s="212" t="s">
        <v>451</v>
      </c>
      <c r="D94" s="573" t="s">
        <v>147</v>
      </c>
      <c r="E94" s="555">
        <f>E96+E97+E98</f>
        <v>55122</v>
      </c>
      <c r="F94" s="555">
        <f>F96+F97+F98</f>
        <v>54910</v>
      </c>
      <c r="G94" s="555">
        <f>G96+G97+G98</f>
        <v>52135</v>
      </c>
      <c r="H94" s="567">
        <v>54936</v>
      </c>
      <c r="I94" s="565">
        <f t="shared" si="1"/>
        <v>1.053725903903328</v>
      </c>
    </row>
    <row r="95" spans="1:9" ht="14.25" customHeight="1" x14ac:dyDescent="0.25">
      <c r="A95" s="207"/>
      <c r="B95" s="572"/>
      <c r="C95" s="213" t="s">
        <v>452</v>
      </c>
      <c r="D95" s="573"/>
      <c r="E95" s="556"/>
      <c r="F95" s="556"/>
      <c r="G95" s="556"/>
      <c r="H95" s="568"/>
      <c r="I95" s="566" t="str">
        <f t="shared" si="1"/>
        <v xml:space="preserve">  </v>
      </c>
    </row>
    <row r="96" spans="1:9" ht="25.5" customHeight="1" x14ac:dyDescent="0.25">
      <c r="A96" s="207"/>
      <c r="B96" s="208">
        <v>404</v>
      </c>
      <c r="C96" s="214" t="s">
        <v>453</v>
      </c>
      <c r="D96" s="319" t="s">
        <v>148</v>
      </c>
      <c r="E96" s="456">
        <v>45483</v>
      </c>
      <c r="F96" s="457">
        <v>43780</v>
      </c>
      <c r="G96" s="456">
        <v>43700</v>
      </c>
      <c r="H96" s="457">
        <v>54936</v>
      </c>
      <c r="I96" s="460">
        <f t="shared" si="1"/>
        <v>1.2571167048054921</v>
      </c>
    </row>
    <row r="97" spans="1:9" ht="20.100000000000001" customHeight="1" x14ac:dyDescent="0.25">
      <c r="A97" s="207"/>
      <c r="B97" s="208">
        <v>400</v>
      </c>
      <c r="C97" s="214" t="s">
        <v>454</v>
      </c>
      <c r="D97" s="319" t="s">
        <v>150</v>
      </c>
      <c r="E97" s="456"/>
      <c r="F97" s="457"/>
      <c r="G97" s="456"/>
      <c r="H97" s="457"/>
      <c r="I97" s="460" t="str">
        <f t="shared" si="1"/>
        <v xml:space="preserve">  </v>
      </c>
    </row>
    <row r="98" spans="1:9" ht="20.100000000000001" customHeight="1" x14ac:dyDescent="0.25">
      <c r="A98" s="207"/>
      <c r="B98" s="208" t="s">
        <v>455</v>
      </c>
      <c r="C98" s="214" t="s">
        <v>456</v>
      </c>
      <c r="D98" s="319" t="s">
        <v>151</v>
      </c>
      <c r="E98" s="456">
        <v>9639</v>
      </c>
      <c r="F98" s="457">
        <v>11130</v>
      </c>
      <c r="G98" s="456">
        <v>8435</v>
      </c>
      <c r="H98" s="457"/>
      <c r="I98" s="460">
        <f t="shared" si="1"/>
        <v>0</v>
      </c>
    </row>
    <row r="99" spans="1:9" ht="20.100000000000001" customHeight="1" x14ac:dyDescent="0.25">
      <c r="A99" s="207"/>
      <c r="B99" s="572">
        <v>41</v>
      </c>
      <c r="C99" s="212" t="s">
        <v>457</v>
      </c>
      <c r="D99" s="573" t="s">
        <v>152</v>
      </c>
      <c r="E99" s="555">
        <f>E101+E102+E103+E104+E105+E106+E107</f>
        <v>170562</v>
      </c>
      <c r="F99" s="555">
        <f>F101+F102+F103+F104+F105+F106+F107</f>
        <v>244651</v>
      </c>
      <c r="G99" s="555">
        <f>G101+G102+G103+G104+G105+G106+G107</f>
        <v>226850</v>
      </c>
      <c r="H99" s="567">
        <v>239980</v>
      </c>
      <c r="I99" s="565">
        <f t="shared" si="1"/>
        <v>1.0578796561604584</v>
      </c>
    </row>
    <row r="100" spans="1:9" ht="12" customHeight="1" x14ac:dyDescent="0.25">
      <c r="A100" s="207"/>
      <c r="B100" s="572"/>
      <c r="C100" s="213" t="s">
        <v>458</v>
      </c>
      <c r="D100" s="573"/>
      <c r="E100" s="556"/>
      <c r="F100" s="556"/>
      <c r="G100" s="556"/>
      <c r="H100" s="568"/>
      <c r="I100" s="566" t="str">
        <f t="shared" si="1"/>
        <v xml:space="preserve">  </v>
      </c>
    </row>
    <row r="101" spans="1:9" ht="20.100000000000001" customHeight="1" x14ac:dyDescent="0.25">
      <c r="B101" s="215">
        <v>410</v>
      </c>
      <c r="C101" s="214" t="s">
        <v>459</v>
      </c>
      <c r="D101" s="319" t="s">
        <v>153</v>
      </c>
      <c r="E101" s="456"/>
      <c r="F101" s="457"/>
      <c r="G101" s="456"/>
      <c r="H101" s="457"/>
      <c r="I101" s="460" t="str">
        <f t="shared" si="1"/>
        <v xml:space="preserve">  </v>
      </c>
    </row>
    <row r="102" spans="1:9" ht="36.75" customHeight="1" x14ac:dyDescent="0.25">
      <c r="B102" s="215" t="s">
        <v>460</v>
      </c>
      <c r="C102" s="214" t="s">
        <v>461</v>
      </c>
      <c r="D102" s="319" t="s">
        <v>154</v>
      </c>
      <c r="E102" s="456"/>
      <c r="F102" s="457"/>
      <c r="G102" s="456"/>
      <c r="H102" s="457"/>
      <c r="I102" s="460" t="str">
        <f t="shared" si="1"/>
        <v xml:space="preserve">  </v>
      </c>
    </row>
    <row r="103" spans="1:9" ht="39" customHeight="1" x14ac:dyDescent="0.25">
      <c r="B103" s="215" t="s">
        <v>460</v>
      </c>
      <c r="C103" s="214" t="s">
        <v>462</v>
      </c>
      <c r="D103" s="319" t="s">
        <v>156</v>
      </c>
      <c r="E103" s="456"/>
      <c r="F103" s="457"/>
      <c r="G103" s="456"/>
      <c r="H103" s="457"/>
      <c r="I103" s="460" t="str">
        <f t="shared" si="1"/>
        <v xml:space="preserve">  </v>
      </c>
    </row>
    <row r="104" spans="1:9" ht="25.5" customHeight="1" x14ac:dyDescent="0.25">
      <c r="B104" s="215" t="s">
        <v>463</v>
      </c>
      <c r="C104" s="214" t="s">
        <v>464</v>
      </c>
      <c r="D104" s="319" t="s">
        <v>157</v>
      </c>
      <c r="E104" s="456">
        <v>39570</v>
      </c>
      <c r="F104" s="457">
        <v>54111</v>
      </c>
      <c r="G104" s="456">
        <v>45200</v>
      </c>
      <c r="H104" s="457">
        <v>108457</v>
      </c>
      <c r="I104" s="460">
        <f t="shared" si="1"/>
        <v>2.3994911504424778</v>
      </c>
    </row>
    <row r="105" spans="1:9" ht="25.5" customHeight="1" x14ac:dyDescent="0.25">
      <c r="B105" s="215" t="s">
        <v>465</v>
      </c>
      <c r="C105" s="214" t="s">
        <v>466</v>
      </c>
      <c r="D105" s="319" t="s">
        <v>158</v>
      </c>
      <c r="E105" s="456">
        <v>118486</v>
      </c>
      <c r="F105" s="457">
        <v>179150</v>
      </c>
      <c r="G105" s="456">
        <v>170350</v>
      </c>
      <c r="H105" s="457">
        <v>118486</v>
      </c>
      <c r="I105" s="460">
        <f t="shared" si="1"/>
        <v>0.69554446727326091</v>
      </c>
    </row>
    <row r="106" spans="1:9" ht="20.100000000000001" customHeight="1" x14ac:dyDescent="0.25">
      <c r="B106" s="215">
        <v>413</v>
      </c>
      <c r="C106" s="214" t="s">
        <v>467</v>
      </c>
      <c r="D106" s="319" t="s">
        <v>159</v>
      </c>
      <c r="E106" s="456"/>
      <c r="F106" s="457"/>
      <c r="G106" s="456"/>
      <c r="H106" s="457"/>
      <c r="I106" s="460" t="str">
        <f t="shared" si="1"/>
        <v xml:space="preserve">  </v>
      </c>
    </row>
    <row r="107" spans="1:9" ht="20.100000000000001" customHeight="1" x14ac:dyDescent="0.25">
      <c r="B107" s="215">
        <v>419</v>
      </c>
      <c r="C107" s="214" t="s">
        <v>468</v>
      </c>
      <c r="D107" s="319" t="s">
        <v>160</v>
      </c>
      <c r="E107" s="456">
        <v>12506</v>
      </c>
      <c r="F107" s="457">
        <v>11390</v>
      </c>
      <c r="G107" s="456">
        <v>11300</v>
      </c>
      <c r="H107" s="457">
        <v>13037</v>
      </c>
      <c r="I107" s="460">
        <f t="shared" si="1"/>
        <v>1.1537168141592919</v>
      </c>
    </row>
    <row r="108" spans="1:9" ht="24" customHeight="1" x14ac:dyDescent="0.25">
      <c r="B108" s="215" t="s">
        <v>469</v>
      </c>
      <c r="C108" s="214" t="s">
        <v>470</v>
      </c>
      <c r="D108" s="319" t="s">
        <v>161</v>
      </c>
      <c r="E108" s="456">
        <v>4050</v>
      </c>
      <c r="F108" s="457"/>
      <c r="G108" s="456"/>
      <c r="H108" s="457">
        <v>4050</v>
      </c>
      <c r="I108" s="460" t="str">
        <f t="shared" si="1"/>
        <v xml:space="preserve">  </v>
      </c>
    </row>
    <row r="109" spans="1:9" ht="20.100000000000001" customHeight="1" x14ac:dyDescent="0.25">
      <c r="B109" s="215">
        <v>498</v>
      </c>
      <c r="C109" s="205" t="s">
        <v>471</v>
      </c>
      <c r="D109" s="319" t="s">
        <v>162</v>
      </c>
      <c r="E109" s="456">
        <v>12017</v>
      </c>
      <c r="F109" s="457">
        <v>11420</v>
      </c>
      <c r="G109" s="456">
        <v>10300</v>
      </c>
      <c r="H109" s="457">
        <v>12017</v>
      </c>
      <c r="I109" s="460">
        <f t="shared" si="1"/>
        <v>1.1666990291262136</v>
      </c>
    </row>
    <row r="110" spans="1:9" ht="24" customHeight="1" x14ac:dyDescent="0.25">
      <c r="A110" s="207"/>
      <c r="B110" s="208" t="s">
        <v>472</v>
      </c>
      <c r="C110" s="205" t="s">
        <v>473</v>
      </c>
      <c r="D110" s="319" t="s">
        <v>163</v>
      </c>
      <c r="E110" s="456">
        <v>82948</v>
      </c>
      <c r="F110" s="457"/>
      <c r="G110" s="456"/>
      <c r="H110" s="457">
        <v>82948</v>
      </c>
      <c r="I110" s="460" t="str">
        <f t="shared" si="1"/>
        <v xml:space="preserve">  </v>
      </c>
    </row>
    <row r="111" spans="1:9" ht="23.25" customHeight="1" x14ac:dyDescent="0.25">
      <c r="A111" s="207"/>
      <c r="B111" s="572"/>
      <c r="C111" s="210" t="s">
        <v>474</v>
      </c>
      <c r="D111" s="573" t="s">
        <v>164</v>
      </c>
      <c r="E111" s="555">
        <f>E113+E114+E123+E124+E132+E137+E138</f>
        <v>349284</v>
      </c>
      <c r="F111" s="555">
        <f>F113+F114+F123+F124+F132+F137+F138</f>
        <v>452850</v>
      </c>
      <c r="G111" s="555">
        <f>G113+G114+G123+G124+G132+G137+G138</f>
        <v>445345</v>
      </c>
      <c r="H111" s="567">
        <v>331707</v>
      </c>
      <c r="I111" s="565">
        <f t="shared" si="1"/>
        <v>0.74483153510199962</v>
      </c>
    </row>
    <row r="112" spans="1:9" ht="13.5" customHeight="1" x14ac:dyDescent="0.25">
      <c r="A112" s="207"/>
      <c r="B112" s="572"/>
      <c r="C112" s="211" t="s">
        <v>475</v>
      </c>
      <c r="D112" s="573"/>
      <c r="E112" s="556"/>
      <c r="F112" s="556"/>
      <c r="G112" s="556"/>
      <c r="H112" s="568"/>
      <c r="I112" s="566" t="str">
        <f t="shared" si="1"/>
        <v xml:space="preserve">  </v>
      </c>
    </row>
    <row r="113" spans="1:9" ht="20.100000000000001" customHeight="1" x14ac:dyDescent="0.25">
      <c r="A113" s="207"/>
      <c r="B113" s="208">
        <v>467</v>
      </c>
      <c r="C113" s="214" t="s">
        <v>476</v>
      </c>
      <c r="D113" s="319" t="s">
        <v>165</v>
      </c>
      <c r="E113" s="456"/>
      <c r="F113" s="457"/>
      <c r="G113" s="456"/>
      <c r="H113" s="457"/>
      <c r="I113" s="460" t="str">
        <f t="shared" si="1"/>
        <v xml:space="preserve">  </v>
      </c>
    </row>
    <row r="114" spans="1:9" ht="20.100000000000001" customHeight="1" x14ac:dyDescent="0.25">
      <c r="A114" s="207"/>
      <c r="B114" s="572" t="s">
        <v>477</v>
      </c>
      <c r="C114" s="212" t="s">
        <v>478</v>
      </c>
      <c r="D114" s="573" t="s">
        <v>166</v>
      </c>
      <c r="E114" s="555">
        <f>E116+E117+E118+E119+E120+E121+E122</f>
        <v>151787</v>
      </c>
      <c r="F114" s="555">
        <f>F116+F117+F118+F119+F120+F121+F122</f>
        <v>185300</v>
      </c>
      <c r="G114" s="555">
        <f>G116+G117+G118+G119+G120+G121+G122</f>
        <v>185200</v>
      </c>
      <c r="H114" s="567">
        <v>133073</v>
      </c>
      <c r="I114" s="565">
        <f t="shared" si="1"/>
        <v>0.718536717062635</v>
      </c>
    </row>
    <row r="115" spans="1:9" ht="15" customHeight="1" x14ac:dyDescent="0.25">
      <c r="A115" s="207"/>
      <c r="B115" s="572"/>
      <c r="C115" s="213" t="s">
        <v>479</v>
      </c>
      <c r="D115" s="573"/>
      <c r="E115" s="556"/>
      <c r="F115" s="556"/>
      <c r="G115" s="556"/>
      <c r="H115" s="568"/>
      <c r="I115" s="566" t="str">
        <f t="shared" si="1"/>
        <v xml:space="preserve">  </v>
      </c>
    </row>
    <row r="116" spans="1:9" ht="25.5" customHeight="1" x14ac:dyDescent="0.25">
      <c r="A116" s="207"/>
      <c r="B116" s="208" t="s">
        <v>480</v>
      </c>
      <c r="C116" s="214" t="s">
        <v>481</v>
      </c>
      <c r="D116" s="319" t="s">
        <v>167</v>
      </c>
      <c r="E116" s="456"/>
      <c r="F116" s="457"/>
      <c r="G116" s="456"/>
      <c r="H116" s="457"/>
      <c r="I116" s="460" t="str">
        <f t="shared" si="1"/>
        <v xml:space="preserve">  </v>
      </c>
    </row>
    <row r="117" spans="1:9" ht="25.5" customHeight="1" x14ac:dyDescent="0.25">
      <c r="B117" s="215" t="s">
        <v>480</v>
      </c>
      <c r="C117" s="214" t="s">
        <v>482</v>
      </c>
      <c r="D117" s="319" t="s">
        <v>168</v>
      </c>
      <c r="E117" s="456"/>
      <c r="F117" s="457"/>
      <c r="G117" s="456"/>
      <c r="H117" s="457"/>
      <c r="I117" s="460" t="str">
        <f t="shared" si="1"/>
        <v xml:space="preserve">  </v>
      </c>
    </row>
    <row r="118" spans="1:9" ht="25.5" customHeight="1" x14ac:dyDescent="0.25">
      <c r="B118" s="215" t="s">
        <v>483</v>
      </c>
      <c r="C118" s="214" t="s">
        <v>484</v>
      </c>
      <c r="D118" s="319" t="s">
        <v>169</v>
      </c>
      <c r="E118" s="456">
        <v>17524</v>
      </c>
      <c r="F118" s="457"/>
      <c r="G118" s="456"/>
      <c r="H118" s="457"/>
      <c r="I118" s="460" t="str">
        <f t="shared" si="1"/>
        <v xml:space="preserve">  </v>
      </c>
    </row>
    <row r="119" spans="1:9" ht="24.75" customHeight="1" x14ac:dyDescent="0.25">
      <c r="B119" s="215" t="s">
        <v>485</v>
      </c>
      <c r="C119" s="214" t="s">
        <v>486</v>
      </c>
      <c r="D119" s="319" t="s">
        <v>170</v>
      </c>
      <c r="E119" s="456">
        <v>41138</v>
      </c>
      <c r="F119" s="457">
        <v>185300</v>
      </c>
      <c r="G119" s="456">
        <v>185200</v>
      </c>
      <c r="H119" s="457">
        <v>39918</v>
      </c>
      <c r="I119" s="460">
        <f t="shared" si="1"/>
        <v>0.21553995680345572</v>
      </c>
    </row>
    <row r="120" spans="1:9" ht="24.75" customHeight="1" x14ac:dyDescent="0.25">
      <c r="B120" s="215" t="s">
        <v>487</v>
      </c>
      <c r="C120" s="214" t="s">
        <v>488</v>
      </c>
      <c r="D120" s="319" t="s">
        <v>171</v>
      </c>
      <c r="E120" s="456">
        <v>93125</v>
      </c>
      <c r="F120" s="457"/>
      <c r="G120" s="456"/>
      <c r="H120" s="457">
        <v>93125</v>
      </c>
      <c r="I120" s="460" t="str">
        <f t="shared" si="1"/>
        <v xml:space="preserve">  </v>
      </c>
    </row>
    <row r="121" spans="1:9" ht="20.100000000000001" customHeight="1" x14ac:dyDescent="0.25">
      <c r="B121" s="215">
        <v>426</v>
      </c>
      <c r="C121" s="214" t="s">
        <v>489</v>
      </c>
      <c r="D121" s="319" t="s">
        <v>172</v>
      </c>
      <c r="E121" s="456"/>
      <c r="F121" s="457"/>
      <c r="G121" s="456"/>
      <c r="H121" s="457"/>
      <c r="I121" s="460" t="str">
        <f t="shared" si="1"/>
        <v xml:space="preserve">  </v>
      </c>
    </row>
    <row r="122" spans="1:9" ht="20.100000000000001" customHeight="1" x14ac:dyDescent="0.25">
      <c r="B122" s="215">
        <v>428</v>
      </c>
      <c r="C122" s="214" t="s">
        <v>490</v>
      </c>
      <c r="D122" s="319" t="s">
        <v>173</v>
      </c>
      <c r="E122" s="456"/>
      <c r="F122" s="457"/>
      <c r="G122" s="456"/>
      <c r="H122" s="457"/>
      <c r="I122" s="460" t="str">
        <f t="shared" si="1"/>
        <v xml:space="preserve">  </v>
      </c>
    </row>
    <row r="123" spans="1:9" ht="20.100000000000001" customHeight="1" x14ac:dyDescent="0.25">
      <c r="B123" s="215">
        <v>430</v>
      </c>
      <c r="C123" s="214" t="s">
        <v>491</v>
      </c>
      <c r="D123" s="319" t="s">
        <v>174</v>
      </c>
      <c r="E123" s="456">
        <v>13967</v>
      </c>
      <c r="F123" s="457">
        <v>5300</v>
      </c>
      <c r="G123" s="456">
        <v>5250</v>
      </c>
      <c r="H123" s="457">
        <v>17947</v>
      </c>
      <c r="I123" s="460">
        <f t="shared" si="1"/>
        <v>3.4184761904761904</v>
      </c>
    </row>
    <row r="124" spans="1:9" ht="20.100000000000001" customHeight="1" x14ac:dyDescent="0.25">
      <c r="A124" s="207"/>
      <c r="B124" s="572" t="s">
        <v>492</v>
      </c>
      <c r="C124" s="212" t="s">
        <v>493</v>
      </c>
      <c r="D124" s="573" t="s">
        <v>175</v>
      </c>
      <c r="E124" s="555">
        <f>E126+E127+E128+E129+E130+E131</f>
        <v>63895</v>
      </c>
      <c r="F124" s="555">
        <f>F126+F127+F128+F129+F130+F131</f>
        <v>77400</v>
      </c>
      <c r="G124" s="555">
        <f>G126+G127+G128+G129+G130+G131</f>
        <v>75770</v>
      </c>
      <c r="H124" s="567">
        <v>60229</v>
      </c>
      <c r="I124" s="565">
        <f t="shared" si="1"/>
        <v>0.79489243764022699</v>
      </c>
    </row>
    <row r="125" spans="1:9" ht="12.75" customHeight="1" x14ac:dyDescent="0.25">
      <c r="A125" s="207"/>
      <c r="B125" s="572"/>
      <c r="C125" s="213" t="s">
        <v>494</v>
      </c>
      <c r="D125" s="573"/>
      <c r="E125" s="556"/>
      <c r="F125" s="556"/>
      <c r="G125" s="556"/>
      <c r="H125" s="568"/>
      <c r="I125" s="566" t="str">
        <f t="shared" si="1"/>
        <v xml:space="preserve">  </v>
      </c>
    </row>
    <row r="126" spans="1:9" ht="24.75" customHeight="1" x14ac:dyDescent="0.25">
      <c r="B126" s="215" t="s">
        <v>495</v>
      </c>
      <c r="C126" s="214" t="s">
        <v>496</v>
      </c>
      <c r="D126" s="319" t="s">
        <v>176</v>
      </c>
      <c r="E126" s="456"/>
      <c r="F126" s="457"/>
      <c r="G126" s="456"/>
      <c r="H126" s="457"/>
      <c r="I126" s="460" t="str">
        <f t="shared" si="1"/>
        <v xml:space="preserve">  </v>
      </c>
    </row>
    <row r="127" spans="1:9" ht="24.75" customHeight="1" x14ac:dyDescent="0.25">
      <c r="B127" s="215" t="s">
        <v>497</v>
      </c>
      <c r="C127" s="214" t="s">
        <v>498</v>
      </c>
      <c r="D127" s="319" t="s">
        <v>177</v>
      </c>
      <c r="E127" s="456"/>
      <c r="F127" s="457"/>
      <c r="G127" s="456"/>
      <c r="H127" s="457"/>
      <c r="I127" s="460" t="str">
        <f t="shared" si="1"/>
        <v xml:space="preserve">  </v>
      </c>
    </row>
    <row r="128" spans="1:9" ht="20.100000000000001" customHeight="1" x14ac:dyDescent="0.25">
      <c r="B128" s="215">
        <v>435</v>
      </c>
      <c r="C128" s="214" t="s">
        <v>499</v>
      </c>
      <c r="D128" s="319" t="s">
        <v>178</v>
      </c>
      <c r="E128" s="456">
        <v>46528</v>
      </c>
      <c r="F128" s="457">
        <v>55100</v>
      </c>
      <c r="G128" s="456">
        <v>51170</v>
      </c>
      <c r="H128" s="457">
        <v>42862</v>
      </c>
      <c r="I128" s="460">
        <f t="shared" si="1"/>
        <v>0.83763924174320892</v>
      </c>
    </row>
    <row r="129" spans="1:11" ht="20.100000000000001" customHeight="1" x14ac:dyDescent="0.25">
      <c r="B129" s="215">
        <v>436</v>
      </c>
      <c r="C129" s="214" t="s">
        <v>500</v>
      </c>
      <c r="D129" s="319" t="s">
        <v>179</v>
      </c>
      <c r="E129" s="456"/>
      <c r="F129" s="457"/>
      <c r="G129" s="456"/>
      <c r="H129" s="457"/>
      <c r="I129" s="460" t="str">
        <f t="shared" si="1"/>
        <v xml:space="preserve">  </v>
      </c>
    </row>
    <row r="130" spans="1:11" ht="20.100000000000001" customHeight="1" x14ac:dyDescent="0.25">
      <c r="B130" s="215" t="s">
        <v>501</v>
      </c>
      <c r="C130" s="214" t="s">
        <v>502</v>
      </c>
      <c r="D130" s="319" t="s">
        <v>180</v>
      </c>
      <c r="E130" s="456"/>
      <c r="F130" s="457"/>
      <c r="G130" s="456"/>
      <c r="H130" s="457"/>
      <c r="I130" s="460" t="str">
        <f t="shared" si="1"/>
        <v xml:space="preserve">  </v>
      </c>
    </row>
    <row r="131" spans="1:11" ht="20.100000000000001" customHeight="1" x14ac:dyDescent="0.25">
      <c r="B131" s="215" t="s">
        <v>501</v>
      </c>
      <c r="C131" s="214" t="s">
        <v>503</v>
      </c>
      <c r="D131" s="319" t="s">
        <v>181</v>
      </c>
      <c r="E131" s="456">
        <v>17367</v>
      </c>
      <c r="F131" s="457">
        <v>22300</v>
      </c>
      <c r="G131" s="456">
        <v>24600</v>
      </c>
      <c r="H131" s="457">
        <v>17367</v>
      </c>
      <c r="I131" s="460">
        <f t="shared" si="1"/>
        <v>0.70597560975609752</v>
      </c>
    </row>
    <row r="132" spans="1:11" ht="20.100000000000001" customHeight="1" x14ac:dyDescent="0.25">
      <c r="A132" s="207"/>
      <c r="B132" s="572" t="s">
        <v>504</v>
      </c>
      <c r="C132" s="212" t="s">
        <v>505</v>
      </c>
      <c r="D132" s="573" t="s">
        <v>182</v>
      </c>
      <c r="E132" s="555">
        <f>E134+E135+E136</f>
        <v>119635</v>
      </c>
      <c r="F132" s="555">
        <f>F134+F135+F136</f>
        <v>90350</v>
      </c>
      <c r="G132" s="555">
        <f>G134+G135+G136</f>
        <v>85000</v>
      </c>
      <c r="H132" s="555">
        <v>120458</v>
      </c>
      <c r="I132" s="563">
        <f t="shared" si="1"/>
        <v>1.4171529411764705</v>
      </c>
    </row>
    <row r="133" spans="1:11" ht="15.75" customHeight="1" x14ac:dyDescent="0.25">
      <c r="A133" s="207"/>
      <c r="B133" s="572"/>
      <c r="C133" s="213" t="s">
        <v>506</v>
      </c>
      <c r="D133" s="573"/>
      <c r="E133" s="556"/>
      <c r="F133" s="556"/>
      <c r="G133" s="556"/>
      <c r="H133" s="556"/>
      <c r="I133" s="564" t="str">
        <f t="shared" si="1"/>
        <v xml:space="preserve">  </v>
      </c>
    </row>
    <row r="134" spans="1:11" ht="20.100000000000001" customHeight="1" x14ac:dyDescent="0.25">
      <c r="B134" s="215" t="s">
        <v>507</v>
      </c>
      <c r="C134" s="214" t="s">
        <v>508</v>
      </c>
      <c r="D134" s="319" t="s">
        <v>183</v>
      </c>
      <c r="E134" s="456">
        <v>74840</v>
      </c>
      <c r="F134" s="457">
        <v>53350</v>
      </c>
      <c r="G134" s="456">
        <v>65000</v>
      </c>
      <c r="H134" s="457">
        <v>79282</v>
      </c>
      <c r="I134" s="460">
        <f t="shared" si="1"/>
        <v>1.2197230769230769</v>
      </c>
    </row>
    <row r="135" spans="1:11" ht="24.75" customHeight="1" x14ac:dyDescent="0.25">
      <c r="B135" s="215" t="s">
        <v>509</v>
      </c>
      <c r="C135" s="214" t="s">
        <v>510</v>
      </c>
      <c r="D135" s="319" t="s">
        <v>184</v>
      </c>
      <c r="E135" s="456">
        <v>43809</v>
      </c>
      <c r="F135" s="457">
        <v>37000</v>
      </c>
      <c r="G135" s="456">
        <v>20000</v>
      </c>
      <c r="H135" s="457">
        <v>40132</v>
      </c>
      <c r="I135" s="460">
        <f t="shared" si="1"/>
        <v>2.0066000000000002</v>
      </c>
    </row>
    <row r="136" spans="1:11" ht="20.100000000000001" customHeight="1" x14ac:dyDescent="0.25">
      <c r="B136" s="215">
        <v>481</v>
      </c>
      <c r="C136" s="214" t="s">
        <v>511</v>
      </c>
      <c r="D136" s="319" t="s">
        <v>185</v>
      </c>
      <c r="E136" s="456">
        <v>986</v>
      </c>
      <c r="F136" s="457"/>
      <c r="G136" s="456"/>
      <c r="H136" s="457">
        <v>1044</v>
      </c>
      <c r="I136" s="460" t="str">
        <f t="shared" si="1"/>
        <v xml:space="preserve">  </v>
      </c>
    </row>
    <row r="137" spans="1:11" ht="36.75" customHeight="1" x14ac:dyDescent="0.25">
      <c r="B137" s="215">
        <v>427</v>
      </c>
      <c r="C137" s="214" t="s">
        <v>512</v>
      </c>
      <c r="D137" s="319" t="s">
        <v>186</v>
      </c>
      <c r="E137" s="456"/>
      <c r="F137" s="457"/>
      <c r="G137" s="456"/>
      <c r="H137" s="457"/>
      <c r="I137" s="460" t="str">
        <f t="shared" ref="I137:I143" si="2">IFERROR(H137/G137,"  ")</f>
        <v xml:space="preserve">  </v>
      </c>
    </row>
    <row r="138" spans="1:11" ht="36.75" customHeight="1" x14ac:dyDescent="0.25">
      <c r="A138" s="207"/>
      <c r="B138" s="208" t="s">
        <v>513</v>
      </c>
      <c r="C138" s="214" t="s">
        <v>514</v>
      </c>
      <c r="D138" s="319" t="s">
        <v>187</v>
      </c>
      <c r="E138" s="456"/>
      <c r="F138" s="457">
        <v>94500</v>
      </c>
      <c r="G138" s="456">
        <v>94125</v>
      </c>
      <c r="H138" s="457"/>
      <c r="I138" s="460">
        <f t="shared" si="2"/>
        <v>0</v>
      </c>
    </row>
    <row r="139" spans="1:11" ht="20.100000000000001" customHeight="1" x14ac:dyDescent="0.25">
      <c r="A139" s="207"/>
      <c r="B139" s="572"/>
      <c r="C139" s="210" t="s">
        <v>515</v>
      </c>
      <c r="D139" s="573" t="s">
        <v>188</v>
      </c>
      <c r="E139" s="557"/>
      <c r="F139" s="555"/>
      <c r="G139" s="557"/>
      <c r="H139" s="567"/>
      <c r="I139" s="565" t="str">
        <f t="shared" si="2"/>
        <v xml:space="preserve">  </v>
      </c>
    </row>
    <row r="140" spans="1:11" ht="23.25" customHeight="1" x14ac:dyDescent="0.25">
      <c r="A140" s="207"/>
      <c r="B140" s="572"/>
      <c r="C140" s="211" t="s">
        <v>516</v>
      </c>
      <c r="D140" s="573"/>
      <c r="E140" s="558"/>
      <c r="F140" s="556"/>
      <c r="G140" s="558"/>
      <c r="H140" s="568"/>
      <c r="I140" s="566" t="str">
        <f t="shared" si="2"/>
        <v xml:space="preserve">  </v>
      </c>
    </row>
    <row r="141" spans="1:11" ht="20.100000000000001" customHeight="1" x14ac:dyDescent="0.25">
      <c r="A141" s="207"/>
      <c r="B141" s="572"/>
      <c r="C141" s="210" t="s">
        <v>517</v>
      </c>
      <c r="D141" s="573" t="s">
        <v>189</v>
      </c>
      <c r="E141" s="580">
        <f>E77+E92+E109+E110+E111-E139</f>
        <v>874386</v>
      </c>
      <c r="F141" s="580">
        <f>F77+F92+F109+F110+F111-F139</f>
        <v>940509</v>
      </c>
      <c r="G141" s="580">
        <f>G77+G92+G109+G110+G111-G139</f>
        <v>905025</v>
      </c>
      <c r="H141" s="567">
        <v>972232</v>
      </c>
      <c r="I141" s="565">
        <f t="shared" si="2"/>
        <v>1.0742598270766002</v>
      </c>
      <c r="J141" s="217"/>
      <c r="K141" s="193"/>
    </row>
    <row r="142" spans="1:11" ht="14.25" customHeight="1" x14ac:dyDescent="0.25">
      <c r="A142" s="207"/>
      <c r="B142" s="572"/>
      <c r="C142" s="211" t="s">
        <v>518</v>
      </c>
      <c r="D142" s="573"/>
      <c r="E142" s="581"/>
      <c r="F142" s="581"/>
      <c r="G142" s="581"/>
      <c r="H142" s="568"/>
      <c r="I142" s="566" t="str">
        <f t="shared" si="2"/>
        <v xml:space="preserve">  </v>
      </c>
    </row>
    <row r="143" spans="1:11" ht="20.100000000000001" customHeight="1" thickBot="1" x14ac:dyDescent="0.3">
      <c r="A143" s="207"/>
      <c r="B143" s="218">
        <v>89</v>
      </c>
      <c r="C143" s="219" t="s">
        <v>519</v>
      </c>
      <c r="D143" s="318" t="s">
        <v>190</v>
      </c>
      <c r="E143" s="458"/>
      <c r="F143" s="459"/>
      <c r="G143" s="458"/>
      <c r="H143" s="459">
        <v>932607</v>
      </c>
      <c r="I143" s="463" t="str">
        <f t="shared" si="2"/>
        <v xml:space="preserve">  </v>
      </c>
    </row>
    <row r="145" spans="2:2" x14ac:dyDescent="0.25">
      <c r="B145" s="191" t="s">
        <v>578</v>
      </c>
    </row>
  </sheetData>
  <mergeCells count="134"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153"/>
  <sheetViews>
    <sheetView showGridLines="0" workbookViewId="0">
      <selection activeCell="K9" sqref="K9"/>
    </sheetView>
  </sheetViews>
  <sheetFormatPr defaultRowHeight="15.6" x14ac:dyDescent="0.3"/>
  <cols>
    <col min="1" max="1" width="1.88671875" style="13" customWidth="1"/>
    <col min="2" max="2" width="59.5546875" style="13" customWidth="1"/>
    <col min="3" max="3" width="12.5546875" style="13" customWidth="1"/>
    <col min="4" max="7" width="17.88671875" style="13" customWidth="1"/>
    <col min="8" max="8" width="16.5546875" style="191" customWidth="1"/>
    <col min="9" max="259" width="9.109375" style="13"/>
    <col min="260" max="260" width="3.44140625" style="13" customWidth="1"/>
    <col min="261" max="261" width="59.5546875" style="13" customWidth="1"/>
    <col min="262" max="262" width="12.5546875" style="13" customWidth="1"/>
    <col min="263" max="264" width="17.88671875" style="13" customWidth="1"/>
    <col min="265" max="515" width="9.109375" style="13"/>
    <col min="516" max="516" width="3.44140625" style="13" customWidth="1"/>
    <col min="517" max="517" width="59.5546875" style="13" customWidth="1"/>
    <col min="518" max="518" width="12.5546875" style="13" customWidth="1"/>
    <col min="519" max="520" width="17.88671875" style="13" customWidth="1"/>
    <col min="521" max="771" width="9.109375" style="13"/>
    <col min="772" max="772" width="3.44140625" style="13" customWidth="1"/>
    <col min="773" max="773" width="59.5546875" style="13" customWidth="1"/>
    <col min="774" max="774" width="12.5546875" style="13" customWidth="1"/>
    <col min="775" max="776" width="17.88671875" style="13" customWidth="1"/>
    <col min="777" max="1027" width="9.109375" style="13"/>
    <col min="1028" max="1028" width="3.44140625" style="13" customWidth="1"/>
    <col min="1029" max="1029" width="59.5546875" style="13" customWidth="1"/>
    <col min="1030" max="1030" width="12.5546875" style="13" customWidth="1"/>
    <col min="1031" max="1032" width="17.88671875" style="13" customWidth="1"/>
    <col min="1033" max="1283" width="9.109375" style="13"/>
    <col min="1284" max="1284" width="3.44140625" style="13" customWidth="1"/>
    <col min="1285" max="1285" width="59.5546875" style="13" customWidth="1"/>
    <col min="1286" max="1286" width="12.5546875" style="13" customWidth="1"/>
    <col min="1287" max="1288" width="17.88671875" style="13" customWidth="1"/>
    <col min="1289" max="1539" width="9.109375" style="13"/>
    <col min="1540" max="1540" width="3.44140625" style="13" customWidth="1"/>
    <col min="1541" max="1541" width="59.5546875" style="13" customWidth="1"/>
    <col min="1542" max="1542" width="12.5546875" style="13" customWidth="1"/>
    <col min="1543" max="1544" width="17.88671875" style="13" customWidth="1"/>
    <col min="1545" max="1795" width="9.109375" style="13"/>
    <col min="1796" max="1796" width="3.44140625" style="13" customWidth="1"/>
    <col min="1797" max="1797" width="59.5546875" style="13" customWidth="1"/>
    <col min="1798" max="1798" width="12.5546875" style="13" customWidth="1"/>
    <col min="1799" max="1800" width="17.88671875" style="13" customWidth="1"/>
    <col min="1801" max="2051" width="9.109375" style="13"/>
    <col min="2052" max="2052" width="3.44140625" style="13" customWidth="1"/>
    <col min="2053" max="2053" width="59.5546875" style="13" customWidth="1"/>
    <col min="2054" max="2054" width="12.5546875" style="13" customWidth="1"/>
    <col min="2055" max="2056" width="17.88671875" style="13" customWidth="1"/>
    <col min="2057" max="2307" width="9.109375" style="13"/>
    <col min="2308" max="2308" width="3.44140625" style="13" customWidth="1"/>
    <col min="2309" max="2309" width="59.5546875" style="13" customWidth="1"/>
    <col min="2310" max="2310" width="12.5546875" style="13" customWidth="1"/>
    <col min="2311" max="2312" width="17.88671875" style="13" customWidth="1"/>
    <col min="2313" max="2563" width="9.109375" style="13"/>
    <col min="2564" max="2564" width="3.44140625" style="13" customWidth="1"/>
    <col min="2565" max="2565" width="59.5546875" style="13" customWidth="1"/>
    <col min="2566" max="2566" width="12.5546875" style="13" customWidth="1"/>
    <col min="2567" max="2568" width="17.88671875" style="13" customWidth="1"/>
    <col min="2569" max="2819" width="9.109375" style="13"/>
    <col min="2820" max="2820" width="3.44140625" style="13" customWidth="1"/>
    <col min="2821" max="2821" width="59.5546875" style="13" customWidth="1"/>
    <col min="2822" max="2822" width="12.5546875" style="13" customWidth="1"/>
    <col min="2823" max="2824" width="17.88671875" style="13" customWidth="1"/>
    <col min="2825" max="3075" width="9.109375" style="13"/>
    <col min="3076" max="3076" width="3.44140625" style="13" customWidth="1"/>
    <col min="3077" max="3077" width="59.5546875" style="13" customWidth="1"/>
    <col min="3078" max="3078" width="12.5546875" style="13" customWidth="1"/>
    <col min="3079" max="3080" width="17.88671875" style="13" customWidth="1"/>
    <col min="3081" max="3331" width="9.109375" style="13"/>
    <col min="3332" max="3332" width="3.44140625" style="13" customWidth="1"/>
    <col min="3333" max="3333" width="59.5546875" style="13" customWidth="1"/>
    <col min="3334" max="3334" width="12.5546875" style="13" customWidth="1"/>
    <col min="3335" max="3336" width="17.88671875" style="13" customWidth="1"/>
    <col min="3337" max="3587" width="9.109375" style="13"/>
    <col min="3588" max="3588" width="3.44140625" style="13" customWidth="1"/>
    <col min="3589" max="3589" width="59.5546875" style="13" customWidth="1"/>
    <col min="3590" max="3590" width="12.5546875" style="13" customWidth="1"/>
    <col min="3591" max="3592" width="17.88671875" style="13" customWidth="1"/>
    <col min="3593" max="3843" width="9.109375" style="13"/>
    <col min="3844" max="3844" width="3.44140625" style="13" customWidth="1"/>
    <col min="3845" max="3845" width="59.5546875" style="13" customWidth="1"/>
    <col min="3846" max="3846" width="12.5546875" style="13" customWidth="1"/>
    <col min="3847" max="3848" width="17.88671875" style="13" customWidth="1"/>
    <col min="3849" max="4099" width="9.109375" style="13"/>
    <col min="4100" max="4100" width="3.44140625" style="13" customWidth="1"/>
    <col min="4101" max="4101" width="59.5546875" style="13" customWidth="1"/>
    <col min="4102" max="4102" width="12.5546875" style="13" customWidth="1"/>
    <col min="4103" max="4104" width="17.88671875" style="13" customWidth="1"/>
    <col min="4105" max="4355" width="9.109375" style="13"/>
    <col min="4356" max="4356" width="3.44140625" style="13" customWidth="1"/>
    <col min="4357" max="4357" width="59.5546875" style="13" customWidth="1"/>
    <col min="4358" max="4358" width="12.5546875" style="13" customWidth="1"/>
    <col min="4359" max="4360" width="17.88671875" style="13" customWidth="1"/>
    <col min="4361" max="4611" width="9.109375" style="13"/>
    <col min="4612" max="4612" width="3.44140625" style="13" customWidth="1"/>
    <col min="4613" max="4613" width="59.5546875" style="13" customWidth="1"/>
    <col min="4614" max="4614" width="12.5546875" style="13" customWidth="1"/>
    <col min="4615" max="4616" width="17.88671875" style="13" customWidth="1"/>
    <col min="4617" max="4867" width="9.109375" style="13"/>
    <col min="4868" max="4868" width="3.44140625" style="13" customWidth="1"/>
    <col min="4869" max="4869" width="59.5546875" style="13" customWidth="1"/>
    <col min="4870" max="4870" width="12.5546875" style="13" customWidth="1"/>
    <col min="4871" max="4872" width="17.88671875" style="13" customWidth="1"/>
    <col min="4873" max="5123" width="9.109375" style="13"/>
    <col min="5124" max="5124" width="3.44140625" style="13" customWidth="1"/>
    <col min="5125" max="5125" width="59.5546875" style="13" customWidth="1"/>
    <col min="5126" max="5126" width="12.5546875" style="13" customWidth="1"/>
    <col min="5127" max="5128" width="17.88671875" style="13" customWidth="1"/>
    <col min="5129" max="5379" width="9.109375" style="13"/>
    <col min="5380" max="5380" width="3.44140625" style="13" customWidth="1"/>
    <col min="5381" max="5381" width="59.5546875" style="13" customWidth="1"/>
    <col min="5382" max="5382" width="12.5546875" style="13" customWidth="1"/>
    <col min="5383" max="5384" width="17.88671875" style="13" customWidth="1"/>
    <col min="5385" max="5635" width="9.109375" style="13"/>
    <col min="5636" max="5636" width="3.44140625" style="13" customWidth="1"/>
    <col min="5637" max="5637" width="59.5546875" style="13" customWidth="1"/>
    <col min="5638" max="5638" width="12.5546875" style="13" customWidth="1"/>
    <col min="5639" max="5640" width="17.88671875" style="13" customWidth="1"/>
    <col min="5641" max="5891" width="9.109375" style="13"/>
    <col min="5892" max="5892" width="3.44140625" style="13" customWidth="1"/>
    <col min="5893" max="5893" width="59.5546875" style="13" customWidth="1"/>
    <col min="5894" max="5894" width="12.5546875" style="13" customWidth="1"/>
    <col min="5895" max="5896" width="17.88671875" style="13" customWidth="1"/>
    <col min="5897" max="6147" width="9.109375" style="13"/>
    <col min="6148" max="6148" width="3.44140625" style="13" customWidth="1"/>
    <col min="6149" max="6149" width="59.5546875" style="13" customWidth="1"/>
    <col min="6150" max="6150" width="12.5546875" style="13" customWidth="1"/>
    <col min="6151" max="6152" width="17.88671875" style="13" customWidth="1"/>
    <col min="6153" max="6403" width="9.109375" style="13"/>
    <col min="6404" max="6404" width="3.44140625" style="13" customWidth="1"/>
    <col min="6405" max="6405" width="59.5546875" style="13" customWidth="1"/>
    <col min="6406" max="6406" width="12.5546875" style="13" customWidth="1"/>
    <col min="6407" max="6408" width="17.88671875" style="13" customWidth="1"/>
    <col min="6409" max="6659" width="9.109375" style="13"/>
    <col min="6660" max="6660" width="3.44140625" style="13" customWidth="1"/>
    <col min="6661" max="6661" width="59.5546875" style="13" customWidth="1"/>
    <col min="6662" max="6662" width="12.5546875" style="13" customWidth="1"/>
    <col min="6663" max="6664" width="17.88671875" style="13" customWidth="1"/>
    <col min="6665" max="6915" width="9.109375" style="13"/>
    <col min="6916" max="6916" width="3.44140625" style="13" customWidth="1"/>
    <col min="6917" max="6917" width="59.5546875" style="13" customWidth="1"/>
    <col min="6918" max="6918" width="12.5546875" style="13" customWidth="1"/>
    <col min="6919" max="6920" width="17.88671875" style="13" customWidth="1"/>
    <col min="6921" max="7171" width="9.109375" style="13"/>
    <col min="7172" max="7172" width="3.44140625" style="13" customWidth="1"/>
    <col min="7173" max="7173" width="59.5546875" style="13" customWidth="1"/>
    <col min="7174" max="7174" width="12.5546875" style="13" customWidth="1"/>
    <col min="7175" max="7176" width="17.88671875" style="13" customWidth="1"/>
    <col min="7177" max="7427" width="9.109375" style="13"/>
    <col min="7428" max="7428" width="3.44140625" style="13" customWidth="1"/>
    <col min="7429" max="7429" width="59.5546875" style="13" customWidth="1"/>
    <col min="7430" max="7430" width="12.5546875" style="13" customWidth="1"/>
    <col min="7431" max="7432" width="17.88671875" style="13" customWidth="1"/>
    <col min="7433" max="7683" width="9.109375" style="13"/>
    <col min="7684" max="7684" width="3.44140625" style="13" customWidth="1"/>
    <col min="7685" max="7685" width="59.5546875" style="13" customWidth="1"/>
    <col min="7686" max="7686" width="12.5546875" style="13" customWidth="1"/>
    <col min="7687" max="7688" width="17.88671875" style="13" customWidth="1"/>
    <col min="7689" max="7939" width="9.109375" style="13"/>
    <col min="7940" max="7940" width="3.44140625" style="13" customWidth="1"/>
    <col min="7941" max="7941" width="59.5546875" style="13" customWidth="1"/>
    <col min="7942" max="7942" width="12.5546875" style="13" customWidth="1"/>
    <col min="7943" max="7944" width="17.88671875" style="13" customWidth="1"/>
    <col min="7945" max="8195" width="9.109375" style="13"/>
    <col min="8196" max="8196" width="3.44140625" style="13" customWidth="1"/>
    <col min="8197" max="8197" width="59.5546875" style="13" customWidth="1"/>
    <col min="8198" max="8198" width="12.5546875" style="13" customWidth="1"/>
    <col min="8199" max="8200" width="17.88671875" style="13" customWidth="1"/>
    <col min="8201" max="8451" width="9.109375" style="13"/>
    <col min="8452" max="8452" width="3.44140625" style="13" customWidth="1"/>
    <col min="8453" max="8453" width="59.5546875" style="13" customWidth="1"/>
    <col min="8454" max="8454" width="12.5546875" style="13" customWidth="1"/>
    <col min="8455" max="8456" width="17.88671875" style="13" customWidth="1"/>
    <col min="8457" max="8707" width="9.109375" style="13"/>
    <col min="8708" max="8708" width="3.44140625" style="13" customWidth="1"/>
    <col min="8709" max="8709" width="59.5546875" style="13" customWidth="1"/>
    <col min="8710" max="8710" width="12.5546875" style="13" customWidth="1"/>
    <col min="8711" max="8712" width="17.88671875" style="13" customWidth="1"/>
    <col min="8713" max="8963" width="9.109375" style="13"/>
    <col min="8964" max="8964" width="3.44140625" style="13" customWidth="1"/>
    <col min="8965" max="8965" width="59.5546875" style="13" customWidth="1"/>
    <col min="8966" max="8966" width="12.5546875" style="13" customWidth="1"/>
    <col min="8967" max="8968" width="17.88671875" style="13" customWidth="1"/>
    <col min="8969" max="9219" width="9.109375" style="13"/>
    <col min="9220" max="9220" width="3.44140625" style="13" customWidth="1"/>
    <col min="9221" max="9221" width="59.5546875" style="13" customWidth="1"/>
    <col min="9222" max="9222" width="12.5546875" style="13" customWidth="1"/>
    <col min="9223" max="9224" width="17.88671875" style="13" customWidth="1"/>
    <col min="9225" max="9475" width="9.109375" style="13"/>
    <col min="9476" max="9476" width="3.44140625" style="13" customWidth="1"/>
    <col min="9477" max="9477" width="59.5546875" style="13" customWidth="1"/>
    <col min="9478" max="9478" width="12.5546875" style="13" customWidth="1"/>
    <col min="9479" max="9480" width="17.88671875" style="13" customWidth="1"/>
    <col min="9481" max="9731" width="9.109375" style="13"/>
    <col min="9732" max="9732" width="3.44140625" style="13" customWidth="1"/>
    <col min="9733" max="9733" width="59.5546875" style="13" customWidth="1"/>
    <col min="9734" max="9734" width="12.5546875" style="13" customWidth="1"/>
    <col min="9735" max="9736" width="17.88671875" style="13" customWidth="1"/>
    <col min="9737" max="9987" width="9.109375" style="13"/>
    <col min="9988" max="9988" width="3.44140625" style="13" customWidth="1"/>
    <col min="9989" max="9989" width="59.5546875" style="13" customWidth="1"/>
    <col min="9990" max="9990" width="12.5546875" style="13" customWidth="1"/>
    <col min="9991" max="9992" width="17.88671875" style="13" customWidth="1"/>
    <col min="9993" max="10243" width="9.109375" style="13"/>
    <col min="10244" max="10244" width="3.44140625" style="13" customWidth="1"/>
    <col min="10245" max="10245" width="59.5546875" style="13" customWidth="1"/>
    <col min="10246" max="10246" width="12.5546875" style="13" customWidth="1"/>
    <col min="10247" max="10248" width="17.88671875" style="13" customWidth="1"/>
    <col min="10249" max="10499" width="9.109375" style="13"/>
    <col min="10500" max="10500" width="3.44140625" style="13" customWidth="1"/>
    <col min="10501" max="10501" width="59.5546875" style="13" customWidth="1"/>
    <col min="10502" max="10502" width="12.5546875" style="13" customWidth="1"/>
    <col min="10503" max="10504" width="17.88671875" style="13" customWidth="1"/>
    <col min="10505" max="10755" width="9.109375" style="13"/>
    <col min="10756" max="10756" width="3.44140625" style="13" customWidth="1"/>
    <col min="10757" max="10757" width="59.5546875" style="13" customWidth="1"/>
    <col min="10758" max="10758" width="12.5546875" style="13" customWidth="1"/>
    <col min="10759" max="10760" width="17.88671875" style="13" customWidth="1"/>
    <col min="10761" max="11011" width="9.109375" style="13"/>
    <col min="11012" max="11012" width="3.44140625" style="13" customWidth="1"/>
    <col min="11013" max="11013" width="59.5546875" style="13" customWidth="1"/>
    <col min="11014" max="11014" width="12.5546875" style="13" customWidth="1"/>
    <col min="11015" max="11016" width="17.88671875" style="13" customWidth="1"/>
    <col min="11017" max="11267" width="9.109375" style="13"/>
    <col min="11268" max="11268" width="3.44140625" style="13" customWidth="1"/>
    <col min="11269" max="11269" width="59.5546875" style="13" customWidth="1"/>
    <col min="11270" max="11270" width="12.5546875" style="13" customWidth="1"/>
    <col min="11271" max="11272" width="17.88671875" style="13" customWidth="1"/>
    <col min="11273" max="11523" width="9.109375" style="13"/>
    <col min="11524" max="11524" width="3.44140625" style="13" customWidth="1"/>
    <col min="11525" max="11525" width="59.5546875" style="13" customWidth="1"/>
    <col min="11526" max="11526" width="12.5546875" style="13" customWidth="1"/>
    <col min="11527" max="11528" width="17.88671875" style="13" customWidth="1"/>
    <col min="11529" max="11779" width="9.109375" style="13"/>
    <col min="11780" max="11780" width="3.44140625" style="13" customWidth="1"/>
    <col min="11781" max="11781" width="59.5546875" style="13" customWidth="1"/>
    <col min="11782" max="11782" width="12.5546875" style="13" customWidth="1"/>
    <col min="11783" max="11784" width="17.88671875" style="13" customWidth="1"/>
    <col min="11785" max="12035" width="9.109375" style="13"/>
    <col min="12036" max="12036" width="3.44140625" style="13" customWidth="1"/>
    <col min="12037" max="12037" width="59.5546875" style="13" customWidth="1"/>
    <col min="12038" max="12038" width="12.5546875" style="13" customWidth="1"/>
    <col min="12039" max="12040" width="17.88671875" style="13" customWidth="1"/>
    <col min="12041" max="12291" width="9.109375" style="13"/>
    <col min="12292" max="12292" width="3.44140625" style="13" customWidth="1"/>
    <col min="12293" max="12293" width="59.5546875" style="13" customWidth="1"/>
    <col min="12294" max="12294" width="12.5546875" style="13" customWidth="1"/>
    <col min="12295" max="12296" width="17.88671875" style="13" customWidth="1"/>
    <col min="12297" max="12547" width="9.109375" style="13"/>
    <col min="12548" max="12548" width="3.44140625" style="13" customWidth="1"/>
    <col min="12549" max="12549" width="59.5546875" style="13" customWidth="1"/>
    <col min="12550" max="12550" width="12.5546875" style="13" customWidth="1"/>
    <col min="12551" max="12552" width="17.88671875" style="13" customWidth="1"/>
    <col min="12553" max="12803" width="9.109375" style="13"/>
    <col min="12804" max="12804" width="3.44140625" style="13" customWidth="1"/>
    <col min="12805" max="12805" width="59.5546875" style="13" customWidth="1"/>
    <col min="12806" max="12806" width="12.5546875" style="13" customWidth="1"/>
    <col min="12807" max="12808" width="17.88671875" style="13" customWidth="1"/>
    <col min="12809" max="13059" width="9.109375" style="13"/>
    <col min="13060" max="13060" width="3.44140625" style="13" customWidth="1"/>
    <col min="13061" max="13061" width="59.5546875" style="13" customWidth="1"/>
    <col min="13062" max="13062" width="12.5546875" style="13" customWidth="1"/>
    <col min="13063" max="13064" width="17.88671875" style="13" customWidth="1"/>
    <col min="13065" max="13315" width="9.109375" style="13"/>
    <col min="13316" max="13316" width="3.44140625" style="13" customWidth="1"/>
    <col min="13317" max="13317" width="59.5546875" style="13" customWidth="1"/>
    <col min="13318" max="13318" width="12.5546875" style="13" customWidth="1"/>
    <col min="13319" max="13320" width="17.88671875" style="13" customWidth="1"/>
    <col min="13321" max="13571" width="9.109375" style="13"/>
    <col min="13572" max="13572" width="3.44140625" style="13" customWidth="1"/>
    <col min="13573" max="13573" width="59.5546875" style="13" customWidth="1"/>
    <col min="13574" max="13574" width="12.5546875" style="13" customWidth="1"/>
    <col min="13575" max="13576" width="17.88671875" style="13" customWidth="1"/>
    <col min="13577" max="13827" width="9.109375" style="13"/>
    <col min="13828" max="13828" width="3.44140625" style="13" customWidth="1"/>
    <col min="13829" max="13829" width="59.5546875" style="13" customWidth="1"/>
    <col min="13830" max="13830" width="12.5546875" style="13" customWidth="1"/>
    <col min="13831" max="13832" width="17.88671875" style="13" customWidth="1"/>
    <col min="13833" max="14083" width="9.109375" style="13"/>
    <col min="14084" max="14084" width="3.44140625" style="13" customWidth="1"/>
    <col min="14085" max="14085" width="59.5546875" style="13" customWidth="1"/>
    <col min="14086" max="14086" width="12.5546875" style="13" customWidth="1"/>
    <col min="14087" max="14088" width="17.88671875" style="13" customWidth="1"/>
    <col min="14089" max="14339" width="9.109375" style="13"/>
    <col min="14340" max="14340" width="3.44140625" style="13" customWidth="1"/>
    <col min="14341" max="14341" width="59.5546875" style="13" customWidth="1"/>
    <col min="14342" max="14342" width="12.5546875" style="13" customWidth="1"/>
    <col min="14343" max="14344" width="17.88671875" style="13" customWidth="1"/>
    <col min="14345" max="14595" width="9.109375" style="13"/>
    <col min="14596" max="14596" width="3.44140625" style="13" customWidth="1"/>
    <col min="14597" max="14597" width="59.5546875" style="13" customWidth="1"/>
    <col min="14598" max="14598" width="12.5546875" style="13" customWidth="1"/>
    <col min="14599" max="14600" width="17.88671875" style="13" customWidth="1"/>
    <col min="14601" max="14851" width="9.109375" style="13"/>
    <col min="14852" max="14852" width="3.44140625" style="13" customWidth="1"/>
    <col min="14853" max="14853" width="59.5546875" style="13" customWidth="1"/>
    <col min="14854" max="14854" width="12.5546875" style="13" customWidth="1"/>
    <col min="14855" max="14856" width="17.88671875" style="13" customWidth="1"/>
    <col min="14857" max="15107" width="9.109375" style="13"/>
    <col min="15108" max="15108" width="3.44140625" style="13" customWidth="1"/>
    <col min="15109" max="15109" width="59.5546875" style="13" customWidth="1"/>
    <col min="15110" max="15110" width="12.5546875" style="13" customWidth="1"/>
    <col min="15111" max="15112" width="17.88671875" style="13" customWidth="1"/>
    <col min="15113" max="15363" width="9.109375" style="13"/>
    <col min="15364" max="15364" width="3.44140625" style="13" customWidth="1"/>
    <col min="15365" max="15365" width="59.5546875" style="13" customWidth="1"/>
    <col min="15366" max="15366" width="12.5546875" style="13" customWidth="1"/>
    <col min="15367" max="15368" width="17.88671875" style="13" customWidth="1"/>
    <col min="15369" max="15619" width="9.109375" style="13"/>
    <col min="15620" max="15620" width="3.44140625" style="13" customWidth="1"/>
    <col min="15621" max="15621" width="59.5546875" style="13" customWidth="1"/>
    <col min="15622" max="15622" width="12.5546875" style="13" customWidth="1"/>
    <col min="15623" max="15624" width="17.88671875" style="13" customWidth="1"/>
    <col min="15625" max="15875" width="9.109375" style="13"/>
    <col min="15876" max="15876" width="3.44140625" style="13" customWidth="1"/>
    <col min="15877" max="15877" width="59.5546875" style="13" customWidth="1"/>
    <col min="15878" max="15878" width="12.5546875" style="13" customWidth="1"/>
    <col min="15879" max="15880" width="17.88671875" style="13" customWidth="1"/>
    <col min="15881" max="16131" width="9.109375" style="13"/>
    <col min="16132" max="16132" width="3.44140625" style="13" customWidth="1"/>
    <col min="16133" max="16133" width="59.5546875" style="13" customWidth="1"/>
    <col min="16134" max="16134" width="12.5546875" style="13" customWidth="1"/>
    <col min="16135" max="16136" width="17.88671875" style="13" customWidth="1"/>
    <col min="16137" max="16384" width="9.109375" style="13"/>
  </cols>
  <sheetData>
    <row r="1" spans="1:8" x14ac:dyDescent="0.3">
      <c r="E1" s="220"/>
      <c r="G1" s="220"/>
      <c r="H1" s="203" t="s">
        <v>576</v>
      </c>
    </row>
    <row r="2" spans="1:8" ht="21.75" customHeight="1" x14ac:dyDescent="0.3">
      <c r="B2" s="582" t="s">
        <v>68</v>
      </c>
      <c r="C2" s="582"/>
      <c r="D2" s="582"/>
      <c r="E2" s="582"/>
      <c r="F2" s="582"/>
      <c r="G2" s="582"/>
      <c r="H2" s="582"/>
    </row>
    <row r="3" spans="1:8" ht="14.25" customHeight="1" x14ac:dyDescent="0.3">
      <c r="B3" s="583" t="s">
        <v>822</v>
      </c>
      <c r="C3" s="583"/>
      <c r="D3" s="583"/>
      <c r="E3" s="583"/>
      <c r="F3" s="583"/>
      <c r="G3" s="583"/>
      <c r="H3" s="583"/>
    </row>
    <row r="4" spans="1:8" ht="14.25" customHeight="1" thickBot="1" x14ac:dyDescent="0.35">
      <c r="B4" s="190"/>
      <c r="C4" s="190"/>
      <c r="D4" s="190"/>
      <c r="E4" s="190"/>
      <c r="F4" s="190"/>
      <c r="G4" s="190"/>
      <c r="H4" s="192" t="s">
        <v>128</v>
      </c>
    </row>
    <row r="5" spans="1:8" ht="24.75" customHeight="1" thickBot="1" x14ac:dyDescent="0.35">
      <c r="B5" s="590" t="s">
        <v>520</v>
      </c>
      <c r="C5" s="541" t="s">
        <v>84</v>
      </c>
      <c r="D5" s="594" t="s">
        <v>725</v>
      </c>
      <c r="E5" s="551" t="s">
        <v>726</v>
      </c>
      <c r="F5" s="596" t="s">
        <v>817</v>
      </c>
      <c r="G5" s="597"/>
      <c r="H5" s="602" t="s">
        <v>821</v>
      </c>
    </row>
    <row r="6" spans="1:8" ht="25.5" customHeight="1" x14ac:dyDescent="0.3">
      <c r="A6" s="16"/>
      <c r="B6" s="591"/>
      <c r="C6" s="542"/>
      <c r="D6" s="542"/>
      <c r="E6" s="595"/>
      <c r="F6" s="238" t="s">
        <v>0</v>
      </c>
      <c r="G6" s="236" t="s">
        <v>568</v>
      </c>
      <c r="H6" s="603"/>
    </row>
    <row r="7" spans="1:8" ht="16.2" thickBot="1" x14ac:dyDescent="0.35">
      <c r="A7" s="83"/>
      <c r="B7" s="221">
        <v>1</v>
      </c>
      <c r="C7" s="222">
        <v>2</v>
      </c>
      <c r="D7" s="223"/>
      <c r="E7" s="239"/>
      <c r="F7" s="223">
        <v>3</v>
      </c>
      <c r="G7" s="224">
        <v>4</v>
      </c>
      <c r="H7" s="202">
        <v>8</v>
      </c>
    </row>
    <row r="8" spans="1:8" s="57" customFormat="1" ht="20.100000000000001" customHeight="1" x14ac:dyDescent="0.3">
      <c r="A8" s="225"/>
      <c r="B8" s="226" t="s">
        <v>521</v>
      </c>
      <c r="C8" s="227"/>
      <c r="D8" s="456"/>
      <c r="E8" s="475"/>
      <c r="F8" s="479"/>
      <c r="G8" s="480"/>
      <c r="H8" s="472"/>
    </row>
    <row r="9" spans="1:8" s="57" customFormat="1" ht="20.100000000000001" customHeight="1" x14ac:dyDescent="0.3">
      <c r="A9" s="225"/>
      <c r="B9" s="228" t="s">
        <v>522</v>
      </c>
      <c r="C9" s="229">
        <v>3001</v>
      </c>
      <c r="D9" s="465">
        <f>D10+D11+D12+D13</f>
        <v>678870</v>
      </c>
      <c r="E9" s="476">
        <f>E10+E11+E12+E13</f>
        <v>663139</v>
      </c>
      <c r="F9" s="481">
        <f>F10+F11+F12+F13</f>
        <v>351687</v>
      </c>
      <c r="G9" s="473">
        <v>379735</v>
      </c>
      <c r="H9" s="462">
        <f>IFERROR(G9/F9,"  ")</f>
        <v>1.0797527346760045</v>
      </c>
    </row>
    <row r="10" spans="1:8" s="57" customFormat="1" ht="20.100000000000001" customHeight="1" x14ac:dyDescent="0.3">
      <c r="A10" s="225"/>
      <c r="B10" s="230" t="s">
        <v>523</v>
      </c>
      <c r="C10" s="231">
        <v>3002</v>
      </c>
      <c r="D10" s="466">
        <v>633185</v>
      </c>
      <c r="E10" s="477">
        <v>632785</v>
      </c>
      <c r="F10" s="482">
        <v>340720</v>
      </c>
      <c r="G10" s="467">
        <v>333714</v>
      </c>
      <c r="H10" s="474">
        <f t="shared" ref="H10:H66" si="0">IFERROR(G10/F10,"  ")</f>
        <v>0.97943766142286925</v>
      </c>
    </row>
    <row r="11" spans="1:8" s="57" customFormat="1" ht="20.100000000000001" customHeight="1" x14ac:dyDescent="0.3">
      <c r="A11" s="225"/>
      <c r="B11" s="230" t="s">
        <v>524</v>
      </c>
      <c r="C11" s="231">
        <v>3003</v>
      </c>
      <c r="D11" s="456"/>
      <c r="E11" s="477"/>
      <c r="F11" s="482"/>
      <c r="G11" s="467"/>
      <c r="H11" s="474" t="str">
        <f t="shared" si="0"/>
        <v xml:space="preserve">  </v>
      </c>
    </row>
    <row r="12" spans="1:8" s="57" customFormat="1" ht="20.100000000000001" customHeight="1" x14ac:dyDescent="0.3">
      <c r="A12" s="225"/>
      <c r="B12" s="230" t="s">
        <v>525</v>
      </c>
      <c r="C12" s="231">
        <v>3004</v>
      </c>
      <c r="D12" s="456">
        <v>21923</v>
      </c>
      <c r="E12" s="477">
        <v>16201</v>
      </c>
      <c r="F12" s="482">
        <v>6144</v>
      </c>
      <c r="G12" s="467">
        <v>3467</v>
      </c>
      <c r="H12" s="474">
        <f t="shared" si="0"/>
        <v>0.56429036458333337</v>
      </c>
    </row>
    <row r="13" spans="1:8" s="57" customFormat="1" ht="20.100000000000001" customHeight="1" x14ac:dyDescent="0.3">
      <c r="A13" s="225"/>
      <c r="B13" s="230" t="s">
        <v>526</v>
      </c>
      <c r="C13" s="231">
        <v>3005</v>
      </c>
      <c r="D13" s="456">
        <v>23762</v>
      </c>
      <c r="E13" s="477">
        <v>14153</v>
      </c>
      <c r="F13" s="482">
        <v>4823</v>
      </c>
      <c r="G13" s="467">
        <v>42554</v>
      </c>
      <c r="H13" s="474">
        <f t="shared" si="0"/>
        <v>8.8231391250259179</v>
      </c>
    </row>
    <row r="14" spans="1:8" s="57" customFormat="1" ht="20.100000000000001" customHeight="1" x14ac:dyDescent="0.3">
      <c r="A14" s="225"/>
      <c r="B14" s="228" t="s">
        <v>527</v>
      </c>
      <c r="C14" s="229">
        <v>3006</v>
      </c>
      <c r="D14" s="465">
        <f>D15+D16+D17+D18+D19+D20+D21+D22</f>
        <v>585184</v>
      </c>
      <c r="E14" s="476">
        <f>E15+E16+E17+E18+E19+E20+E21+E22</f>
        <v>681251</v>
      </c>
      <c r="F14" s="481">
        <f>F15+F16+F17+F18+F19+F20+F21+F22</f>
        <v>306625</v>
      </c>
      <c r="G14" s="473">
        <v>390130</v>
      </c>
      <c r="H14" s="462">
        <f t="shared" si="0"/>
        <v>1.2723359152058704</v>
      </c>
    </row>
    <row r="15" spans="1:8" s="57" customFormat="1" ht="20.100000000000001" customHeight="1" x14ac:dyDescent="0.3">
      <c r="A15" s="225"/>
      <c r="B15" s="230" t="s">
        <v>528</v>
      </c>
      <c r="C15" s="231">
        <v>3007</v>
      </c>
      <c r="D15" s="456">
        <v>142474</v>
      </c>
      <c r="E15" s="477">
        <v>128300</v>
      </c>
      <c r="F15" s="482">
        <v>55820</v>
      </c>
      <c r="G15" s="467">
        <v>106167</v>
      </c>
      <c r="H15" s="474">
        <f t="shared" si="0"/>
        <v>1.9019527051236116</v>
      </c>
    </row>
    <row r="16" spans="1:8" s="57" customFormat="1" ht="20.100000000000001" customHeight="1" x14ac:dyDescent="0.3">
      <c r="A16" s="225"/>
      <c r="B16" s="230" t="s">
        <v>529</v>
      </c>
      <c r="C16" s="231">
        <v>3008</v>
      </c>
      <c r="D16" s="456"/>
      <c r="E16" s="477"/>
      <c r="F16" s="482"/>
      <c r="G16" s="467"/>
      <c r="H16" s="474" t="str">
        <f t="shared" si="0"/>
        <v xml:space="preserve">  </v>
      </c>
    </row>
    <row r="17" spans="1:8" s="57" customFormat="1" ht="20.100000000000001" customHeight="1" x14ac:dyDescent="0.3">
      <c r="A17" s="225"/>
      <c r="B17" s="230" t="s">
        <v>530</v>
      </c>
      <c r="C17" s="231">
        <v>3009</v>
      </c>
      <c r="D17" s="456">
        <v>389123</v>
      </c>
      <c r="E17" s="477">
        <v>461496</v>
      </c>
      <c r="F17" s="482">
        <v>214064</v>
      </c>
      <c r="G17" s="467">
        <v>216404</v>
      </c>
      <c r="H17" s="474">
        <f t="shared" si="0"/>
        <v>1.0109313102623514</v>
      </c>
    </row>
    <row r="18" spans="1:8" s="57" customFormat="1" ht="20.100000000000001" customHeight="1" x14ac:dyDescent="0.3">
      <c r="A18" s="225"/>
      <c r="B18" s="230" t="s">
        <v>531</v>
      </c>
      <c r="C18" s="231">
        <v>3010</v>
      </c>
      <c r="D18" s="456">
        <v>6607</v>
      </c>
      <c r="E18" s="477">
        <v>12050</v>
      </c>
      <c r="F18" s="482">
        <v>3870</v>
      </c>
      <c r="G18" s="467">
        <v>1619</v>
      </c>
      <c r="H18" s="474">
        <f t="shared" si="0"/>
        <v>0.41834625322997415</v>
      </c>
    </row>
    <row r="19" spans="1:8" s="57" customFormat="1" ht="20.100000000000001" customHeight="1" x14ac:dyDescent="0.3">
      <c r="A19" s="225"/>
      <c r="B19" s="230" t="s">
        <v>532</v>
      </c>
      <c r="C19" s="231">
        <v>3011</v>
      </c>
      <c r="D19" s="468"/>
      <c r="E19" s="477"/>
      <c r="F19" s="483"/>
      <c r="G19" s="467"/>
      <c r="H19" s="474" t="str">
        <f t="shared" si="0"/>
        <v xml:space="preserve">  </v>
      </c>
    </row>
    <row r="20" spans="1:8" s="57" customFormat="1" ht="20.100000000000001" customHeight="1" x14ac:dyDescent="0.3">
      <c r="A20" s="225"/>
      <c r="B20" s="230" t="s">
        <v>533</v>
      </c>
      <c r="C20" s="231">
        <v>3012</v>
      </c>
      <c r="D20" s="456"/>
      <c r="E20" s="477">
        <v>3800</v>
      </c>
      <c r="F20" s="482">
        <v>2951</v>
      </c>
      <c r="G20" s="467">
        <v>1616</v>
      </c>
      <c r="H20" s="474">
        <f t="shared" si="0"/>
        <v>0.54761097932904101</v>
      </c>
    </row>
    <row r="21" spans="1:8" s="57" customFormat="1" ht="20.100000000000001" customHeight="1" x14ac:dyDescent="0.3">
      <c r="A21" s="225"/>
      <c r="B21" s="230" t="s">
        <v>534</v>
      </c>
      <c r="C21" s="231">
        <v>3013</v>
      </c>
      <c r="D21" s="456">
        <v>46980</v>
      </c>
      <c r="E21" s="477">
        <v>66549</v>
      </c>
      <c r="F21" s="482">
        <v>29920</v>
      </c>
      <c r="G21" s="467">
        <v>44910</v>
      </c>
      <c r="H21" s="474">
        <f t="shared" si="0"/>
        <v>1.5010026737967914</v>
      </c>
    </row>
    <row r="22" spans="1:8" s="57" customFormat="1" ht="20.100000000000001" customHeight="1" x14ac:dyDescent="0.3">
      <c r="A22" s="225"/>
      <c r="B22" s="230" t="s">
        <v>535</v>
      </c>
      <c r="C22" s="231">
        <v>3014</v>
      </c>
      <c r="D22" s="466"/>
      <c r="E22" s="477">
        <v>9056</v>
      </c>
      <c r="F22" s="484"/>
      <c r="G22" s="467">
        <v>19414</v>
      </c>
      <c r="H22" s="474" t="str">
        <f t="shared" si="0"/>
        <v xml:space="preserve">  </v>
      </c>
    </row>
    <row r="23" spans="1:8" s="57" customFormat="1" ht="20.100000000000001" customHeight="1" x14ac:dyDescent="0.3">
      <c r="A23" s="225"/>
      <c r="B23" s="230" t="s">
        <v>536</v>
      </c>
      <c r="C23" s="231">
        <v>3015</v>
      </c>
      <c r="D23" s="469">
        <f>D9-D14</f>
        <v>93686</v>
      </c>
      <c r="E23" s="477"/>
      <c r="F23" s="485">
        <f>F9-F14</f>
        <v>45062</v>
      </c>
      <c r="G23" s="467"/>
      <c r="H23" s="474">
        <f t="shared" si="0"/>
        <v>0</v>
      </c>
    </row>
    <row r="24" spans="1:8" s="57" customFormat="1" ht="20.100000000000001" customHeight="1" x14ac:dyDescent="0.3">
      <c r="A24" s="225"/>
      <c r="B24" s="230" t="s">
        <v>537</v>
      </c>
      <c r="C24" s="231">
        <v>3016</v>
      </c>
      <c r="D24" s="456"/>
      <c r="E24" s="477">
        <f>E14-E9</f>
        <v>18112</v>
      </c>
      <c r="F24" s="482"/>
      <c r="G24" s="467">
        <v>10395</v>
      </c>
      <c r="H24" s="474" t="str">
        <f t="shared" si="0"/>
        <v xml:space="preserve">  </v>
      </c>
    </row>
    <row r="25" spans="1:8" s="57" customFormat="1" ht="20.100000000000001" customHeight="1" x14ac:dyDescent="0.3">
      <c r="A25" s="225"/>
      <c r="B25" s="232" t="s">
        <v>538</v>
      </c>
      <c r="C25" s="231"/>
      <c r="D25" s="456"/>
      <c r="E25" s="477"/>
      <c r="F25" s="482"/>
      <c r="G25" s="467"/>
      <c r="H25" s="474" t="str">
        <f t="shared" si="0"/>
        <v xml:space="preserve">  </v>
      </c>
    </row>
    <row r="26" spans="1:8" s="57" customFormat="1" ht="20.100000000000001" customHeight="1" x14ac:dyDescent="0.3">
      <c r="A26" s="225"/>
      <c r="B26" s="228" t="s">
        <v>191</v>
      </c>
      <c r="C26" s="229">
        <v>3017</v>
      </c>
      <c r="D26" s="465">
        <f>D27+D28+D29+D30+D31</f>
        <v>249</v>
      </c>
      <c r="E26" s="476">
        <f>E27+E28+E29+E30+E31</f>
        <v>203</v>
      </c>
      <c r="F26" s="481">
        <f>F27+F28+F29+F30+F31</f>
        <v>122</v>
      </c>
      <c r="G26" s="473">
        <v>91</v>
      </c>
      <c r="H26" s="462">
        <f t="shared" si="0"/>
        <v>0.74590163934426235</v>
      </c>
    </row>
    <row r="27" spans="1:8" s="57" customFormat="1" ht="20.100000000000001" customHeight="1" x14ac:dyDescent="0.3">
      <c r="A27" s="225"/>
      <c r="B27" s="230" t="s">
        <v>539</v>
      </c>
      <c r="C27" s="231">
        <v>3018</v>
      </c>
      <c r="D27" s="456"/>
      <c r="E27" s="477"/>
      <c r="F27" s="482"/>
      <c r="G27" s="467"/>
      <c r="H27" s="474" t="str">
        <f t="shared" si="0"/>
        <v xml:space="preserve">  </v>
      </c>
    </row>
    <row r="28" spans="1:8" s="57" customFormat="1" ht="27.75" customHeight="1" x14ac:dyDescent="0.3">
      <c r="A28" s="225"/>
      <c r="B28" s="230" t="s">
        <v>540</v>
      </c>
      <c r="C28" s="231">
        <v>3019</v>
      </c>
      <c r="D28" s="456"/>
      <c r="E28" s="477"/>
      <c r="F28" s="482"/>
      <c r="G28" s="467"/>
      <c r="H28" s="474" t="str">
        <f t="shared" si="0"/>
        <v xml:space="preserve">  </v>
      </c>
    </row>
    <row r="29" spans="1:8" s="57" customFormat="1" ht="20.100000000000001" customHeight="1" x14ac:dyDescent="0.3">
      <c r="A29" s="225"/>
      <c r="B29" s="230" t="s">
        <v>541</v>
      </c>
      <c r="C29" s="231">
        <v>3020</v>
      </c>
      <c r="D29" s="456">
        <v>249</v>
      </c>
      <c r="E29" s="477">
        <v>203</v>
      </c>
      <c r="F29" s="482">
        <v>122</v>
      </c>
      <c r="G29" s="467">
        <v>91</v>
      </c>
      <c r="H29" s="474">
        <f t="shared" si="0"/>
        <v>0.74590163934426235</v>
      </c>
    </row>
    <row r="30" spans="1:8" s="57" customFormat="1" ht="20.100000000000001" customHeight="1" x14ac:dyDescent="0.3">
      <c r="A30" s="225"/>
      <c r="B30" s="230" t="s">
        <v>542</v>
      </c>
      <c r="C30" s="231">
        <v>3021</v>
      </c>
      <c r="D30" s="456"/>
      <c r="E30" s="477"/>
      <c r="F30" s="482"/>
      <c r="G30" s="467"/>
      <c r="H30" s="474" t="str">
        <f t="shared" si="0"/>
        <v xml:space="preserve">  </v>
      </c>
    </row>
    <row r="31" spans="1:8" s="57" customFormat="1" ht="20.100000000000001" customHeight="1" x14ac:dyDescent="0.3">
      <c r="A31" s="225"/>
      <c r="B31" s="230" t="s">
        <v>69</v>
      </c>
      <c r="C31" s="231">
        <v>3022</v>
      </c>
      <c r="D31" s="456"/>
      <c r="E31" s="477"/>
      <c r="F31" s="482"/>
      <c r="G31" s="467"/>
      <c r="H31" s="474" t="str">
        <f t="shared" si="0"/>
        <v xml:space="preserve">  </v>
      </c>
    </row>
    <row r="32" spans="1:8" s="57" customFormat="1" ht="20.100000000000001" customHeight="1" x14ac:dyDescent="0.3">
      <c r="A32" s="225"/>
      <c r="B32" s="228" t="s">
        <v>192</v>
      </c>
      <c r="C32" s="229">
        <v>3023</v>
      </c>
      <c r="D32" s="465">
        <f>D33+D34+D35</f>
        <v>11955</v>
      </c>
      <c r="E32" s="476">
        <f>E33+E34+E35</f>
        <v>14000</v>
      </c>
      <c r="F32" s="481">
        <f>F33+F34+F35</f>
        <v>11035</v>
      </c>
      <c r="G32" s="473">
        <v>38262</v>
      </c>
      <c r="H32" s="462">
        <f t="shared" si="0"/>
        <v>3.4673312188491163</v>
      </c>
    </row>
    <row r="33" spans="1:8" s="57" customFormat="1" ht="20.100000000000001" customHeight="1" x14ac:dyDescent="0.3">
      <c r="A33" s="225"/>
      <c r="B33" s="230" t="s">
        <v>543</v>
      </c>
      <c r="C33" s="231">
        <v>3024</v>
      </c>
      <c r="D33" s="456"/>
      <c r="E33" s="477"/>
      <c r="F33" s="482"/>
      <c r="G33" s="467"/>
      <c r="H33" s="474" t="str">
        <f t="shared" si="0"/>
        <v xml:space="preserve">  </v>
      </c>
    </row>
    <row r="34" spans="1:8" s="57" customFormat="1" ht="34.5" customHeight="1" x14ac:dyDescent="0.3">
      <c r="A34" s="225"/>
      <c r="B34" s="230" t="s">
        <v>544</v>
      </c>
      <c r="C34" s="231">
        <v>3025</v>
      </c>
      <c r="D34" s="456">
        <v>11955</v>
      </c>
      <c r="E34" s="477">
        <v>14000</v>
      </c>
      <c r="F34" s="482">
        <v>11035</v>
      </c>
      <c r="G34" s="467">
        <v>38262</v>
      </c>
      <c r="H34" s="474">
        <f t="shared" si="0"/>
        <v>3.4673312188491163</v>
      </c>
    </row>
    <row r="35" spans="1:8" s="57" customFormat="1" ht="20.100000000000001" customHeight="1" x14ac:dyDescent="0.3">
      <c r="A35" s="225"/>
      <c r="B35" s="230" t="s">
        <v>545</v>
      </c>
      <c r="C35" s="231">
        <v>3026</v>
      </c>
      <c r="D35" s="466"/>
      <c r="E35" s="477"/>
      <c r="F35" s="484"/>
      <c r="G35" s="467"/>
      <c r="H35" s="474" t="str">
        <f t="shared" si="0"/>
        <v xml:space="preserve">  </v>
      </c>
    </row>
    <row r="36" spans="1:8" s="57" customFormat="1" ht="20.100000000000001" customHeight="1" x14ac:dyDescent="0.3">
      <c r="A36" s="225"/>
      <c r="B36" s="230" t="s">
        <v>546</v>
      </c>
      <c r="C36" s="231">
        <v>3027</v>
      </c>
      <c r="D36" s="456"/>
      <c r="E36" s="477"/>
      <c r="F36" s="482"/>
      <c r="G36" s="467"/>
      <c r="H36" s="474" t="str">
        <f t="shared" si="0"/>
        <v xml:space="preserve">  </v>
      </c>
    </row>
    <row r="37" spans="1:8" s="57" customFormat="1" ht="20.100000000000001" customHeight="1" x14ac:dyDescent="0.3">
      <c r="A37" s="225"/>
      <c r="B37" s="230" t="s">
        <v>547</v>
      </c>
      <c r="C37" s="231">
        <v>3028</v>
      </c>
      <c r="D37" s="469">
        <f>D32-D26</f>
        <v>11706</v>
      </c>
      <c r="E37" s="477">
        <f>E32-E26</f>
        <v>13797</v>
      </c>
      <c r="F37" s="485">
        <f>F32-F26</f>
        <v>10913</v>
      </c>
      <c r="G37" s="467">
        <v>38171</v>
      </c>
      <c r="H37" s="474">
        <f t="shared" si="0"/>
        <v>3.4977549711353433</v>
      </c>
    </row>
    <row r="38" spans="1:8" s="57" customFormat="1" ht="22.5" customHeight="1" x14ac:dyDescent="0.3">
      <c r="A38" s="225"/>
      <c r="B38" s="232" t="s">
        <v>548</v>
      </c>
      <c r="C38" s="231"/>
      <c r="D38" s="456"/>
      <c r="E38" s="477"/>
      <c r="F38" s="482"/>
      <c r="G38" s="467"/>
      <c r="H38" s="474" t="str">
        <f t="shared" si="0"/>
        <v xml:space="preserve">  </v>
      </c>
    </row>
    <row r="39" spans="1:8" s="57" customFormat="1" ht="20.100000000000001" customHeight="1" x14ac:dyDescent="0.3">
      <c r="A39" s="225"/>
      <c r="B39" s="228" t="s">
        <v>549</v>
      </c>
      <c r="C39" s="229">
        <v>3029</v>
      </c>
      <c r="D39" s="465">
        <f>D40+D41+D42+D43+D44+D45+D46</f>
        <v>631</v>
      </c>
      <c r="E39" s="476">
        <f>E40+E41+E42+E43+E44+E45+E46</f>
        <v>94921</v>
      </c>
      <c r="F39" s="481">
        <f>F40+F41+F42+F43+F44+F45+F46</f>
        <v>47800</v>
      </c>
      <c r="G39" s="473">
        <v>69417</v>
      </c>
      <c r="H39" s="462">
        <f t="shared" si="0"/>
        <v>1.4522384937238493</v>
      </c>
    </row>
    <row r="40" spans="1:8" s="57" customFormat="1" ht="20.100000000000001" customHeight="1" x14ac:dyDescent="0.3">
      <c r="A40" s="225"/>
      <c r="B40" s="230" t="s">
        <v>70</v>
      </c>
      <c r="C40" s="231">
        <v>3030</v>
      </c>
      <c r="D40" s="456"/>
      <c r="E40" s="477"/>
      <c r="F40" s="482"/>
      <c r="G40" s="467"/>
      <c r="H40" s="474" t="str">
        <f t="shared" si="0"/>
        <v xml:space="preserve">  </v>
      </c>
    </row>
    <row r="41" spans="1:8" s="57" customFormat="1" ht="20.100000000000001" customHeight="1" x14ac:dyDescent="0.3">
      <c r="A41" s="225"/>
      <c r="B41" s="230" t="s">
        <v>550</v>
      </c>
      <c r="C41" s="231">
        <v>3031</v>
      </c>
      <c r="D41" s="456"/>
      <c r="E41" s="477">
        <v>48926</v>
      </c>
      <c r="F41" s="482">
        <v>23110</v>
      </c>
      <c r="G41" s="467">
        <v>68887</v>
      </c>
      <c r="H41" s="474">
        <f t="shared" si="0"/>
        <v>2.9808308091735181</v>
      </c>
    </row>
    <row r="42" spans="1:8" s="57" customFormat="1" ht="20.100000000000001" customHeight="1" x14ac:dyDescent="0.3">
      <c r="A42" s="225"/>
      <c r="B42" s="230" t="s">
        <v>551</v>
      </c>
      <c r="C42" s="231">
        <v>3032</v>
      </c>
      <c r="D42" s="456"/>
      <c r="E42" s="477"/>
      <c r="F42" s="482"/>
      <c r="G42" s="467"/>
      <c r="H42" s="474" t="str">
        <f t="shared" si="0"/>
        <v xml:space="preserve">  </v>
      </c>
    </row>
    <row r="43" spans="1:8" s="57" customFormat="1" ht="20.100000000000001" customHeight="1" x14ac:dyDescent="0.3">
      <c r="A43" s="225"/>
      <c r="B43" s="230" t="s">
        <v>552</v>
      </c>
      <c r="C43" s="231">
        <v>3033</v>
      </c>
      <c r="D43" s="456"/>
      <c r="E43" s="477">
        <v>45995</v>
      </c>
      <c r="F43" s="482">
        <v>24690</v>
      </c>
      <c r="G43" s="467"/>
      <c r="H43" s="474">
        <f t="shared" si="0"/>
        <v>0</v>
      </c>
    </row>
    <row r="44" spans="1:8" s="57" customFormat="1" ht="20.100000000000001" customHeight="1" x14ac:dyDescent="0.3">
      <c r="A44" s="225"/>
      <c r="B44" s="230" t="s">
        <v>553</v>
      </c>
      <c r="C44" s="231">
        <v>3034</v>
      </c>
      <c r="D44" s="456"/>
      <c r="E44" s="477"/>
      <c r="F44" s="482"/>
      <c r="G44" s="467"/>
      <c r="H44" s="474" t="str">
        <f t="shared" si="0"/>
        <v xml:space="preserve">  </v>
      </c>
    </row>
    <row r="45" spans="1:8" s="57" customFormat="1" ht="20.100000000000001" customHeight="1" x14ac:dyDescent="0.3">
      <c r="A45" s="225"/>
      <c r="B45" s="230" t="s">
        <v>554</v>
      </c>
      <c r="C45" s="231">
        <v>3035</v>
      </c>
      <c r="D45" s="456">
        <v>631</v>
      </c>
      <c r="E45" s="477"/>
      <c r="F45" s="482"/>
      <c r="G45" s="467">
        <v>530</v>
      </c>
      <c r="H45" s="474" t="str">
        <f t="shared" si="0"/>
        <v xml:space="preserve">  </v>
      </c>
    </row>
    <row r="46" spans="1:8" s="57" customFormat="1" ht="20.100000000000001" customHeight="1" x14ac:dyDescent="0.3">
      <c r="A46" s="225"/>
      <c r="B46" s="230" t="s">
        <v>555</v>
      </c>
      <c r="C46" s="231">
        <v>3036</v>
      </c>
      <c r="D46" s="456"/>
      <c r="E46" s="477"/>
      <c r="F46" s="482"/>
      <c r="G46" s="467"/>
      <c r="H46" s="474" t="str">
        <f t="shared" si="0"/>
        <v xml:space="preserve">  </v>
      </c>
    </row>
    <row r="47" spans="1:8" s="57" customFormat="1" ht="20.100000000000001" customHeight="1" x14ac:dyDescent="0.3">
      <c r="A47" s="225"/>
      <c r="B47" s="228" t="s">
        <v>556</v>
      </c>
      <c r="C47" s="229">
        <v>3037</v>
      </c>
      <c r="D47" s="465">
        <f>D48+D49+D50+D51+D52+D53+D54+D55</f>
        <v>84576</v>
      </c>
      <c r="E47" s="476">
        <f>E48+E49+E50+E51+E52+E53+E54+E55</f>
        <v>63833</v>
      </c>
      <c r="F47" s="481">
        <f>F48+F49+F50+F51+F52+F53+F54+F55</f>
        <v>82437</v>
      </c>
      <c r="G47" s="473">
        <v>17690</v>
      </c>
      <c r="H47" s="462">
        <f t="shared" si="0"/>
        <v>0.21458810970801945</v>
      </c>
    </row>
    <row r="48" spans="1:8" s="57" customFormat="1" ht="20.100000000000001" customHeight="1" x14ac:dyDescent="0.3">
      <c r="A48" s="225"/>
      <c r="B48" s="230" t="s">
        <v>557</v>
      </c>
      <c r="C48" s="231">
        <v>3038</v>
      </c>
      <c r="D48" s="456"/>
      <c r="E48" s="477"/>
      <c r="F48" s="482"/>
      <c r="G48" s="467"/>
      <c r="H48" s="474" t="str">
        <f t="shared" si="0"/>
        <v xml:space="preserve">  </v>
      </c>
    </row>
    <row r="49" spans="1:8" s="57" customFormat="1" ht="20.100000000000001" customHeight="1" x14ac:dyDescent="0.3">
      <c r="A49" s="225"/>
      <c r="B49" s="230" t="s">
        <v>550</v>
      </c>
      <c r="C49" s="231">
        <v>3039</v>
      </c>
      <c r="D49" s="456">
        <v>84576</v>
      </c>
      <c r="E49" s="477">
        <v>12000</v>
      </c>
      <c r="F49" s="482">
        <v>14070</v>
      </c>
      <c r="G49" s="467"/>
      <c r="H49" s="474">
        <f t="shared" si="0"/>
        <v>0</v>
      </c>
    </row>
    <row r="50" spans="1:8" s="57" customFormat="1" ht="20.100000000000001" customHeight="1" x14ac:dyDescent="0.3">
      <c r="A50" s="225"/>
      <c r="B50" s="230" t="s">
        <v>551</v>
      </c>
      <c r="C50" s="231">
        <v>3040</v>
      </c>
      <c r="D50" s="456"/>
      <c r="E50" s="477"/>
      <c r="F50" s="482"/>
      <c r="G50" s="467"/>
      <c r="H50" s="474" t="str">
        <f t="shared" si="0"/>
        <v xml:space="preserve">  </v>
      </c>
    </row>
    <row r="51" spans="1:8" s="57" customFormat="1" ht="20.100000000000001" customHeight="1" x14ac:dyDescent="0.3">
      <c r="A51" s="225"/>
      <c r="B51" s="230" t="s">
        <v>552</v>
      </c>
      <c r="C51" s="231">
        <v>3041</v>
      </c>
      <c r="D51" s="468"/>
      <c r="E51" s="477">
        <v>32837</v>
      </c>
      <c r="F51" s="483">
        <v>39750</v>
      </c>
      <c r="G51" s="467">
        <v>7096</v>
      </c>
      <c r="H51" s="474">
        <f t="shared" si="0"/>
        <v>0.17851572327044024</v>
      </c>
    </row>
    <row r="52" spans="1:8" s="57" customFormat="1" ht="20.100000000000001" customHeight="1" x14ac:dyDescent="0.3">
      <c r="A52" s="225"/>
      <c r="B52" s="230" t="s">
        <v>553</v>
      </c>
      <c r="C52" s="231">
        <v>3042</v>
      </c>
      <c r="D52" s="456"/>
      <c r="E52" s="477"/>
      <c r="F52" s="482"/>
      <c r="G52" s="467"/>
      <c r="H52" s="474" t="str">
        <f t="shared" si="0"/>
        <v xml:space="preserve">  </v>
      </c>
    </row>
    <row r="53" spans="1:8" s="57" customFormat="1" ht="20.100000000000001" customHeight="1" x14ac:dyDescent="0.3">
      <c r="A53" s="225"/>
      <c r="B53" s="230" t="s">
        <v>558</v>
      </c>
      <c r="C53" s="231">
        <v>3043</v>
      </c>
      <c r="D53" s="456"/>
      <c r="E53" s="477">
        <v>15536</v>
      </c>
      <c r="F53" s="482">
        <v>27220</v>
      </c>
      <c r="G53" s="467">
        <v>8087</v>
      </c>
      <c r="H53" s="474">
        <f t="shared" si="0"/>
        <v>0.29709772226304187</v>
      </c>
    </row>
    <row r="54" spans="1:8" s="57" customFormat="1" ht="20.100000000000001" customHeight="1" x14ac:dyDescent="0.3">
      <c r="A54" s="225"/>
      <c r="B54" s="230" t="s">
        <v>559</v>
      </c>
      <c r="C54" s="231">
        <v>3044</v>
      </c>
      <c r="D54" s="456"/>
      <c r="E54" s="477">
        <v>3460</v>
      </c>
      <c r="F54" s="482">
        <v>1397</v>
      </c>
      <c r="G54" s="467">
        <v>2507</v>
      </c>
      <c r="H54" s="474">
        <f t="shared" si="0"/>
        <v>1.7945597709377237</v>
      </c>
    </row>
    <row r="55" spans="1:8" s="57" customFormat="1" ht="20.100000000000001" customHeight="1" x14ac:dyDescent="0.3">
      <c r="A55" s="225"/>
      <c r="B55" s="230" t="s">
        <v>560</v>
      </c>
      <c r="C55" s="231">
        <v>3045</v>
      </c>
      <c r="D55" s="456"/>
      <c r="E55" s="477"/>
      <c r="F55" s="482"/>
      <c r="G55" s="467"/>
      <c r="H55" s="474" t="str">
        <f t="shared" si="0"/>
        <v xml:space="preserve">  </v>
      </c>
    </row>
    <row r="56" spans="1:8" s="57" customFormat="1" ht="20.100000000000001" customHeight="1" x14ac:dyDescent="0.3">
      <c r="A56" s="225"/>
      <c r="B56" s="230" t="s">
        <v>561</v>
      </c>
      <c r="C56" s="231">
        <v>3046</v>
      </c>
      <c r="D56" s="456"/>
      <c r="E56" s="477">
        <f>E39-E47</f>
        <v>31088</v>
      </c>
      <c r="F56" s="482"/>
      <c r="G56" s="467">
        <v>51727</v>
      </c>
      <c r="H56" s="474" t="str">
        <f t="shared" si="0"/>
        <v xml:space="preserve">  </v>
      </c>
    </row>
    <row r="57" spans="1:8" s="57" customFormat="1" ht="20.100000000000001" customHeight="1" x14ac:dyDescent="0.3">
      <c r="A57" s="225"/>
      <c r="B57" s="230" t="s">
        <v>562</v>
      </c>
      <c r="C57" s="231">
        <v>3047</v>
      </c>
      <c r="D57" s="469">
        <f>D47-D39</f>
        <v>83945</v>
      </c>
      <c r="E57" s="477"/>
      <c r="F57" s="485">
        <f>F47-F39</f>
        <v>34637</v>
      </c>
      <c r="G57" s="467"/>
      <c r="H57" s="474">
        <f t="shared" si="0"/>
        <v>0</v>
      </c>
    </row>
    <row r="58" spans="1:8" s="57" customFormat="1" ht="20.100000000000001" customHeight="1" x14ac:dyDescent="0.3">
      <c r="A58" s="225"/>
      <c r="B58" s="232" t="s">
        <v>569</v>
      </c>
      <c r="C58" s="231">
        <v>3048</v>
      </c>
      <c r="D58" s="469">
        <f>D9+D26+D39</f>
        <v>679750</v>
      </c>
      <c r="E58" s="477">
        <f>E9+E26+E39</f>
        <v>758263</v>
      </c>
      <c r="F58" s="485">
        <f>F9+F26+F39</f>
        <v>399609</v>
      </c>
      <c r="G58" s="467">
        <v>449243</v>
      </c>
      <c r="H58" s="474">
        <f t="shared" si="0"/>
        <v>1.1242064117675028</v>
      </c>
    </row>
    <row r="59" spans="1:8" s="57" customFormat="1" ht="20.100000000000001" customHeight="1" x14ac:dyDescent="0.3">
      <c r="A59" s="225"/>
      <c r="B59" s="232" t="s">
        <v>570</v>
      </c>
      <c r="C59" s="231">
        <v>3049</v>
      </c>
      <c r="D59" s="469">
        <f>D14+D32+D47</f>
        <v>681715</v>
      </c>
      <c r="E59" s="477">
        <f>E14+E32+E47</f>
        <v>759084</v>
      </c>
      <c r="F59" s="485">
        <f>F14+F32+F47</f>
        <v>400097</v>
      </c>
      <c r="G59" s="467">
        <v>446082</v>
      </c>
      <c r="H59" s="474">
        <f t="shared" si="0"/>
        <v>1.1149346283526245</v>
      </c>
    </row>
    <row r="60" spans="1:8" s="57" customFormat="1" ht="20.100000000000001" customHeight="1" x14ac:dyDescent="0.3">
      <c r="A60" s="225"/>
      <c r="B60" s="228" t="s">
        <v>571</v>
      </c>
      <c r="C60" s="229">
        <v>3050</v>
      </c>
      <c r="D60" s="470"/>
      <c r="E60" s="478"/>
      <c r="F60" s="486"/>
      <c r="G60" s="473">
        <v>3161</v>
      </c>
      <c r="H60" s="462" t="str">
        <f t="shared" si="0"/>
        <v xml:space="preserve">  </v>
      </c>
    </row>
    <row r="61" spans="1:8" s="57" customFormat="1" ht="20.100000000000001" customHeight="1" x14ac:dyDescent="0.3">
      <c r="A61" s="225"/>
      <c r="B61" s="228" t="s">
        <v>572</v>
      </c>
      <c r="C61" s="229">
        <v>3051</v>
      </c>
      <c r="D61" s="465">
        <f>D59-D58</f>
        <v>1965</v>
      </c>
      <c r="E61" s="476">
        <f>E59-E58</f>
        <v>821</v>
      </c>
      <c r="F61" s="481">
        <f>F59-F58</f>
        <v>488</v>
      </c>
      <c r="G61" s="473"/>
      <c r="H61" s="462">
        <f t="shared" si="0"/>
        <v>0</v>
      </c>
    </row>
    <row r="62" spans="1:8" s="57" customFormat="1" ht="20.100000000000001" customHeight="1" x14ac:dyDescent="0.3">
      <c r="A62" s="225"/>
      <c r="B62" s="228" t="s">
        <v>563</v>
      </c>
      <c r="C62" s="229">
        <v>3052</v>
      </c>
      <c r="D62" s="470">
        <v>2397</v>
      </c>
      <c r="E62" s="478">
        <v>1930</v>
      </c>
      <c r="F62" s="486">
        <v>1930</v>
      </c>
      <c r="G62" s="473">
        <v>432</v>
      </c>
      <c r="H62" s="462">
        <f t="shared" si="0"/>
        <v>0.22383419689119172</v>
      </c>
    </row>
    <row r="63" spans="1:8" s="57" customFormat="1" ht="24" customHeight="1" x14ac:dyDescent="0.3">
      <c r="A63" s="225"/>
      <c r="B63" s="232" t="s">
        <v>564</v>
      </c>
      <c r="C63" s="231">
        <v>3053</v>
      </c>
      <c r="D63" s="471"/>
      <c r="E63" s="477"/>
      <c r="F63" s="487"/>
      <c r="G63" s="467"/>
      <c r="H63" s="474" t="str">
        <f t="shared" si="0"/>
        <v xml:space="preserve">  </v>
      </c>
    </row>
    <row r="64" spans="1:8" s="57" customFormat="1" ht="24" customHeight="1" x14ac:dyDescent="0.3">
      <c r="A64" s="225"/>
      <c r="B64" s="232" t="s">
        <v>565</v>
      </c>
      <c r="C64" s="231">
        <v>3054</v>
      </c>
      <c r="D64" s="471"/>
      <c r="E64" s="477"/>
      <c r="F64" s="487"/>
      <c r="G64" s="467"/>
      <c r="H64" s="474" t="str">
        <f t="shared" si="0"/>
        <v xml:space="preserve">  </v>
      </c>
    </row>
    <row r="65" spans="2:9" s="57" customFormat="1" ht="20.100000000000001" customHeight="1" x14ac:dyDescent="0.3">
      <c r="B65" s="233" t="s">
        <v>566</v>
      </c>
      <c r="C65" s="584">
        <v>3055</v>
      </c>
      <c r="D65" s="586">
        <f>D60-D61+D62+D63-D64</f>
        <v>432</v>
      </c>
      <c r="E65" s="587">
        <f>E60-E61+E62+E63-E64</f>
        <v>1109</v>
      </c>
      <c r="F65" s="588">
        <f>F60-F61+F62+F63-F64</f>
        <v>1442</v>
      </c>
      <c r="G65" s="600">
        <v>3593</v>
      </c>
      <c r="H65" s="598">
        <f>IFERROR(G65/F65,"  ")</f>
        <v>2.4916782246879334</v>
      </c>
    </row>
    <row r="66" spans="2:9" s="57" customFormat="1" ht="13.5" customHeight="1" thickBot="1" x14ac:dyDescent="0.35">
      <c r="B66" s="234" t="s">
        <v>567</v>
      </c>
      <c r="C66" s="585"/>
      <c r="D66" s="586"/>
      <c r="E66" s="587"/>
      <c r="F66" s="589"/>
      <c r="G66" s="601"/>
      <c r="H66" s="599" t="str">
        <f t="shared" si="0"/>
        <v xml:space="preserve">  </v>
      </c>
    </row>
    <row r="67" spans="2:9" x14ac:dyDescent="0.3">
      <c r="B67" s="235"/>
      <c r="H67" s="237" t="str">
        <f t="shared" ref="H67:H73" si="1">IFERROR(G67/F67,"  ")</f>
        <v xml:space="preserve">  </v>
      </c>
    </row>
    <row r="68" spans="2:9" x14ac:dyDescent="0.3">
      <c r="B68" s="191" t="s">
        <v>578</v>
      </c>
      <c r="H68" s="237" t="str">
        <f t="shared" si="1"/>
        <v xml:space="preserve">  </v>
      </c>
      <c r="I68" s="16"/>
    </row>
    <row r="69" spans="2:9" x14ac:dyDescent="0.3">
      <c r="H69" s="237" t="str">
        <f t="shared" si="1"/>
        <v xml:space="preserve">  </v>
      </c>
    </row>
    <row r="70" spans="2:9" x14ac:dyDescent="0.3">
      <c r="H70" s="237" t="str">
        <f t="shared" si="1"/>
        <v xml:space="preserve">  </v>
      </c>
    </row>
    <row r="71" spans="2:9" x14ac:dyDescent="0.3">
      <c r="H71" s="237" t="str">
        <f t="shared" si="1"/>
        <v xml:space="preserve">  </v>
      </c>
    </row>
    <row r="72" spans="2:9" x14ac:dyDescent="0.3">
      <c r="H72" s="237" t="str">
        <f t="shared" si="1"/>
        <v xml:space="preserve">  </v>
      </c>
    </row>
    <row r="73" spans="2:9" x14ac:dyDescent="0.3">
      <c r="H73" s="237" t="str">
        <f t="shared" si="1"/>
        <v xml:space="preserve">  </v>
      </c>
    </row>
    <row r="74" spans="2:9" x14ac:dyDescent="0.3">
      <c r="H74" s="237" t="str">
        <f t="shared" ref="H74:H137" si="2">IFERROR(G74/F74,"  ")</f>
        <v xml:space="preserve">  </v>
      </c>
    </row>
    <row r="75" spans="2:9" x14ac:dyDescent="0.3">
      <c r="H75" s="237" t="str">
        <f t="shared" si="2"/>
        <v xml:space="preserve">  </v>
      </c>
    </row>
    <row r="76" spans="2:9" x14ac:dyDescent="0.3">
      <c r="H76" s="237" t="str">
        <f t="shared" si="2"/>
        <v xml:space="preserve">  </v>
      </c>
    </row>
    <row r="77" spans="2:9" x14ac:dyDescent="0.3">
      <c r="H77" s="237" t="str">
        <f t="shared" si="2"/>
        <v xml:space="preserve">  </v>
      </c>
    </row>
    <row r="78" spans="2:9" x14ac:dyDescent="0.3">
      <c r="H78" s="592" t="str">
        <f t="shared" si="2"/>
        <v xml:space="preserve">  </v>
      </c>
    </row>
    <row r="79" spans="2:9" x14ac:dyDescent="0.3">
      <c r="H79" s="592" t="str">
        <f t="shared" si="2"/>
        <v xml:space="preserve">  </v>
      </c>
    </row>
    <row r="80" spans="2:9" x14ac:dyDescent="0.3">
      <c r="H80" s="237" t="str">
        <f t="shared" si="2"/>
        <v xml:space="preserve">  </v>
      </c>
    </row>
    <row r="81" spans="8:8" x14ac:dyDescent="0.3">
      <c r="H81" s="237" t="str">
        <f t="shared" si="2"/>
        <v xml:space="preserve">  </v>
      </c>
    </row>
    <row r="82" spans="8:8" x14ac:dyDescent="0.3">
      <c r="H82" s="237" t="str">
        <f t="shared" si="2"/>
        <v xml:space="preserve">  </v>
      </c>
    </row>
    <row r="83" spans="8:8" x14ac:dyDescent="0.3">
      <c r="H83" s="237" t="str">
        <f t="shared" si="2"/>
        <v xml:space="preserve">  </v>
      </c>
    </row>
    <row r="84" spans="8:8" x14ac:dyDescent="0.3">
      <c r="H84" s="237" t="str">
        <f t="shared" si="2"/>
        <v xml:space="preserve">  </v>
      </c>
    </row>
    <row r="85" spans="8:8" x14ac:dyDescent="0.3">
      <c r="H85" s="237" t="str">
        <f t="shared" si="2"/>
        <v xml:space="preserve">  </v>
      </c>
    </row>
    <row r="86" spans="8:8" x14ac:dyDescent="0.3">
      <c r="H86" s="237" t="str">
        <f t="shared" si="2"/>
        <v xml:space="preserve">  </v>
      </c>
    </row>
    <row r="87" spans="8:8" x14ac:dyDescent="0.3">
      <c r="H87" s="237" t="str">
        <f t="shared" si="2"/>
        <v xml:space="preserve">  </v>
      </c>
    </row>
    <row r="88" spans="8:8" x14ac:dyDescent="0.3">
      <c r="H88" s="237" t="str">
        <f t="shared" si="2"/>
        <v xml:space="preserve">  </v>
      </c>
    </row>
    <row r="89" spans="8:8" x14ac:dyDescent="0.3">
      <c r="H89" s="237" t="str">
        <f t="shared" si="2"/>
        <v xml:space="preserve">  </v>
      </c>
    </row>
    <row r="90" spans="8:8" x14ac:dyDescent="0.3">
      <c r="H90" s="237" t="str">
        <f t="shared" si="2"/>
        <v xml:space="preserve">  </v>
      </c>
    </row>
    <row r="91" spans="8:8" x14ac:dyDescent="0.3">
      <c r="H91" s="237" t="str">
        <f t="shared" si="2"/>
        <v xml:space="preserve">  </v>
      </c>
    </row>
    <row r="92" spans="8:8" x14ac:dyDescent="0.3">
      <c r="H92" s="237" t="str">
        <f t="shared" si="2"/>
        <v xml:space="preserve">  </v>
      </c>
    </row>
    <row r="93" spans="8:8" x14ac:dyDescent="0.3">
      <c r="H93" s="592" t="str">
        <f t="shared" si="2"/>
        <v xml:space="preserve">  </v>
      </c>
    </row>
    <row r="94" spans="8:8" x14ac:dyDescent="0.3">
      <c r="H94" s="592" t="str">
        <f t="shared" si="2"/>
        <v xml:space="preserve">  </v>
      </c>
    </row>
    <row r="95" spans="8:8" x14ac:dyDescent="0.3">
      <c r="H95" s="592" t="str">
        <f t="shared" si="2"/>
        <v xml:space="preserve">  </v>
      </c>
    </row>
    <row r="96" spans="8:8" x14ac:dyDescent="0.3">
      <c r="H96" s="592" t="str">
        <f t="shared" si="2"/>
        <v xml:space="preserve">  </v>
      </c>
    </row>
    <row r="97" spans="8:8" x14ac:dyDescent="0.3">
      <c r="H97" s="237" t="str">
        <f t="shared" si="2"/>
        <v xml:space="preserve">  </v>
      </c>
    </row>
    <row r="98" spans="8:8" x14ac:dyDescent="0.3">
      <c r="H98" s="237" t="str">
        <f t="shared" si="2"/>
        <v xml:space="preserve">  </v>
      </c>
    </row>
    <row r="99" spans="8:8" x14ac:dyDescent="0.3">
      <c r="H99" s="237" t="str">
        <f t="shared" si="2"/>
        <v xml:space="preserve">  </v>
      </c>
    </row>
    <row r="100" spans="8:8" x14ac:dyDescent="0.3">
      <c r="H100" s="592" t="str">
        <f t="shared" si="2"/>
        <v xml:space="preserve">  </v>
      </c>
    </row>
    <row r="101" spans="8:8" x14ac:dyDescent="0.3">
      <c r="H101" s="592" t="str">
        <f t="shared" si="2"/>
        <v xml:space="preserve">  </v>
      </c>
    </row>
    <row r="102" spans="8:8" x14ac:dyDescent="0.3">
      <c r="H102" s="237" t="str">
        <f t="shared" si="2"/>
        <v xml:space="preserve">  </v>
      </c>
    </row>
    <row r="103" spans="8:8" x14ac:dyDescent="0.3">
      <c r="H103" s="237" t="str">
        <f t="shared" si="2"/>
        <v xml:space="preserve">  </v>
      </c>
    </row>
    <row r="104" spans="8:8" x14ac:dyDescent="0.3">
      <c r="H104" s="237" t="str">
        <f t="shared" si="2"/>
        <v xml:space="preserve">  </v>
      </c>
    </row>
    <row r="105" spans="8:8" x14ac:dyDescent="0.3">
      <c r="H105" s="237" t="str">
        <f t="shared" si="2"/>
        <v xml:space="preserve">  </v>
      </c>
    </row>
    <row r="106" spans="8:8" x14ac:dyDescent="0.3">
      <c r="H106" s="237" t="str">
        <f t="shared" si="2"/>
        <v xml:space="preserve">  </v>
      </c>
    </row>
    <row r="107" spans="8:8" x14ac:dyDescent="0.3">
      <c r="H107" s="237" t="str">
        <f t="shared" si="2"/>
        <v xml:space="preserve">  </v>
      </c>
    </row>
    <row r="108" spans="8:8" x14ac:dyDescent="0.3">
      <c r="H108" s="237" t="str">
        <f t="shared" si="2"/>
        <v xml:space="preserve">  </v>
      </c>
    </row>
    <row r="109" spans="8:8" x14ac:dyDescent="0.3">
      <c r="H109" s="237" t="str">
        <f t="shared" si="2"/>
        <v xml:space="preserve">  </v>
      </c>
    </row>
    <row r="110" spans="8:8" x14ac:dyDescent="0.3">
      <c r="H110" s="237" t="str">
        <f t="shared" si="2"/>
        <v xml:space="preserve">  </v>
      </c>
    </row>
    <row r="111" spans="8:8" x14ac:dyDescent="0.3">
      <c r="H111" s="237" t="str">
        <f t="shared" si="2"/>
        <v xml:space="preserve">  </v>
      </c>
    </row>
    <row r="112" spans="8:8" x14ac:dyDescent="0.3">
      <c r="H112" s="592" t="str">
        <f t="shared" si="2"/>
        <v xml:space="preserve">  </v>
      </c>
    </row>
    <row r="113" spans="8:8" x14ac:dyDescent="0.3">
      <c r="H113" s="592" t="str">
        <f t="shared" si="2"/>
        <v xml:space="preserve">  </v>
      </c>
    </row>
    <row r="114" spans="8:8" x14ac:dyDescent="0.3">
      <c r="H114" s="237" t="str">
        <f t="shared" si="2"/>
        <v xml:space="preserve">  </v>
      </c>
    </row>
    <row r="115" spans="8:8" x14ac:dyDescent="0.3">
      <c r="H115" s="592" t="str">
        <f t="shared" si="2"/>
        <v xml:space="preserve">  </v>
      </c>
    </row>
    <row r="116" spans="8:8" x14ac:dyDescent="0.3">
      <c r="H116" s="592" t="str">
        <f t="shared" si="2"/>
        <v xml:space="preserve">  </v>
      </c>
    </row>
    <row r="117" spans="8:8" x14ac:dyDescent="0.3">
      <c r="H117" s="237" t="str">
        <f t="shared" si="2"/>
        <v xml:space="preserve">  </v>
      </c>
    </row>
    <row r="118" spans="8:8" x14ac:dyDescent="0.3">
      <c r="H118" s="237" t="str">
        <f t="shared" si="2"/>
        <v xml:space="preserve">  </v>
      </c>
    </row>
    <row r="119" spans="8:8" x14ac:dyDescent="0.3">
      <c r="H119" s="237" t="str">
        <f t="shared" si="2"/>
        <v xml:space="preserve">  </v>
      </c>
    </row>
    <row r="120" spans="8:8" x14ac:dyDescent="0.3">
      <c r="H120" s="237" t="str">
        <f t="shared" si="2"/>
        <v xml:space="preserve">  </v>
      </c>
    </row>
    <row r="121" spans="8:8" x14ac:dyDescent="0.3">
      <c r="H121" s="237" t="str">
        <f t="shared" si="2"/>
        <v xml:space="preserve">  </v>
      </c>
    </row>
    <row r="122" spans="8:8" x14ac:dyDescent="0.3">
      <c r="H122" s="237" t="str">
        <f t="shared" si="2"/>
        <v xml:space="preserve">  </v>
      </c>
    </row>
    <row r="123" spans="8:8" x14ac:dyDescent="0.3">
      <c r="H123" s="237" t="str">
        <f t="shared" si="2"/>
        <v xml:space="preserve">  </v>
      </c>
    </row>
    <row r="124" spans="8:8" x14ac:dyDescent="0.3">
      <c r="H124" s="237" t="str">
        <f t="shared" si="2"/>
        <v xml:space="preserve">  </v>
      </c>
    </row>
    <row r="125" spans="8:8" x14ac:dyDescent="0.3">
      <c r="H125" s="592" t="str">
        <f t="shared" si="2"/>
        <v xml:space="preserve">  </v>
      </c>
    </row>
    <row r="126" spans="8:8" x14ac:dyDescent="0.3">
      <c r="H126" s="592" t="str">
        <f t="shared" si="2"/>
        <v xml:space="preserve">  </v>
      </c>
    </row>
    <row r="127" spans="8:8" x14ac:dyDescent="0.3">
      <c r="H127" s="237" t="str">
        <f t="shared" si="2"/>
        <v xml:space="preserve">  </v>
      </c>
    </row>
    <row r="128" spans="8:8" x14ac:dyDescent="0.3">
      <c r="H128" s="237" t="str">
        <f t="shared" si="2"/>
        <v xml:space="preserve">  </v>
      </c>
    </row>
    <row r="129" spans="8:8" x14ac:dyDescent="0.3">
      <c r="H129" s="237" t="str">
        <f t="shared" si="2"/>
        <v xml:space="preserve">  </v>
      </c>
    </row>
    <row r="130" spans="8:8" x14ac:dyDescent="0.3">
      <c r="H130" s="237" t="str">
        <f t="shared" si="2"/>
        <v xml:space="preserve">  </v>
      </c>
    </row>
    <row r="131" spans="8:8" x14ac:dyDescent="0.3">
      <c r="H131" s="237" t="str">
        <f t="shared" si="2"/>
        <v xml:space="preserve">  </v>
      </c>
    </row>
    <row r="132" spans="8:8" x14ac:dyDescent="0.3">
      <c r="H132" s="237" t="str">
        <f t="shared" si="2"/>
        <v xml:space="preserve">  </v>
      </c>
    </row>
    <row r="133" spans="8:8" x14ac:dyDescent="0.3">
      <c r="H133" s="593" t="str">
        <f t="shared" si="2"/>
        <v xml:space="preserve">  </v>
      </c>
    </row>
    <row r="134" spans="8:8" x14ac:dyDescent="0.3">
      <c r="H134" s="593" t="str">
        <f t="shared" si="2"/>
        <v xml:space="preserve">  </v>
      </c>
    </row>
    <row r="135" spans="8:8" x14ac:dyDescent="0.3">
      <c r="H135" s="237" t="str">
        <f t="shared" si="2"/>
        <v xml:space="preserve">  </v>
      </c>
    </row>
    <row r="136" spans="8:8" x14ac:dyDescent="0.3">
      <c r="H136" s="237" t="str">
        <f t="shared" si="2"/>
        <v xml:space="preserve">  </v>
      </c>
    </row>
    <row r="137" spans="8:8" x14ac:dyDescent="0.3">
      <c r="H137" s="237" t="str">
        <f t="shared" si="2"/>
        <v xml:space="preserve">  </v>
      </c>
    </row>
    <row r="138" spans="8:8" x14ac:dyDescent="0.3">
      <c r="H138" s="237" t="str">
        <f t="shared" ref="H138:H144" si="3">IFERROR(G138/F138,"  ")</f>
        <v xml:space="preserve">  </v>
      </c>
    </row>
    <row r="139" spans="8:8" x14ac:dyDescent="0.3">
      <c r="H139" s="237" t="str">
        <f t="shared" si="3"/>
        <v xml:space="preserve">  </v>
      </c>
    </row>
    <row r="140" spans="8:8" x14ac:dyDescent="0.3">
      <c r="H140" s="592" t="str">
        <f t="shared" si="3"/>
        <v xml:space="preserve">  </v>
      </c>
    </row>
    <row r="141" spans="8:8" x14ac:dyDescent="0.3">
      <c r="H141" s="592" t="str">
        <f t="shared" si="3"/>
        <v xml:space="preserve">  </v>
      </c>
    </row>
    <row r="142" spans="8:8" x14ac:dyDescent="0.3">
      <c r="H142" s="592" t="str">
        <f t="shared" si="3"/>
        <v xml:space="preserve">  </v>
      </c>
    </row>
    <row r="143" spans="8:8" x14ac:dyDescent="0.3">
      <c r="H143" s="592" t="str">
        <f t="shared" si="3"/>
        <v xml:space="preserve">  </v>
      </c>
    </row>
    <row r="144" spans="8:8" x14ac:dyDescent="0.3">
      <c r="H144" s="237" t="str">
        <f t="shared" si="3"/>
        <v xml:space="preserve">  </v>
      </c>
    </row>
    <row r="145" spans="8:8" x14ac:dyDescent="0.3">
      <c r="H145" s="193"/>
    </row>
    <row r="146" spans="8:8" x14ac:dyDescent="0.3">
      <c r="H146" s="193"/>
    </row>
    <row r="147" spans="8:8" x14ac:dyDescent="0.3">
      <c r="H147" s="193"/>
    </row>
    <row r="148" spans="8:8" x14ac:dyDescent="0.3">
      <c r="H148" s="193"/>
    </row>
    <row r="149" spans="8:8" x14ac:dyDescent="0.3">
      <c r="H149" s="193"/>
    </row>
    <row r="150" spans="8:8" x14ac:dyDescent="0.3">
      <c r="H150" s="193"/>
    </row>
    <row r="151" spans="8:8" x14ac:dyDescent="0.3">
      <c r="H151" s="193"/>
    </row>
    <row r="152" spans="8:8" x14ac:dyDescent="0.3">
      <c r="H152" s="193"/>
    </row>
    <row r="153" spans="8:8" x14ac:dyDescent="0.3">
      <c r="H153" s="193"/>
    </row>
  </sheetData>
  <mergeCells count="24"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  <mergeCell ref="B2:H2"/>
    <mergeCell ref="B3:H3"/>
    <mergeCell ref="C65:C66"/>
    <mergeCell ref="D65:D66"/>
    <mergeCell ref="E65:E66"/>
    <mergeCell ref="F65:F66"/>
    <mergeCell ref="B5:B6"/>
    <mergeCell ref="C5:C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X97"/>
  <sheetViews>
    <sheetView showGridLines="0" topLeftCell="A31" zoomScale="75" zoomScaleNormal="75" workbookViewId="0">
      <selection activeCell="L9" sqref="L9"/>
    </sheetView>
  </sheetViews>
  <sheetFormatPr defaultColWidth="9.109375" defaultRowHeight="15.6" x14ac:dyDescent="0.3"/>
  <cols>
    <col min="1" max="1" width="2.88671875" style="2" customWidth="1"/>
    <col min="2" max="2" width="6.109375" style="2" customWidth="1"/>
    <col min="3" max="3" width="81.33203125" style="2" customWidth="1"/>
    <col min="4" max="4" width="20.6640625" style="29" customWidth="1"/>
    <col min="5" max="7" width="20.6640625" style="2" customWidth="1"/>
    <col min="8" max="8" width="21.33203125" style="2" customWidth="1"/>
    <col min="9" max="9" width="11.5546875" style="2" customWidth="1"/>
    <col min="10" max="10" width="12.6640625" style="2" customWidth="1"/>
    <col min="11" max="11" width="12.33203125" style="2" customWidth="1"/>
    <col min="12" max="12" width="13.44140625" style="2" customWidth="1"/>
    <col min="13" max="13" width="11.33203125" style="2" customWidth="1"/>
    <col min="14" max="14" width="12.44140625" style="2" customWidth="1"/>
    <col min="15" max="15" width="14.44140625" style="2" customWidth="1"/>
    <col min="16" max="16" width="15.109375" style="2" customWidth="1"/>
    <col min="17" max="17" width="11.33203125" style="2" customWidth="1"/>
    <col min="18" max="18" width="13.109375" style="2" customWidth="1"/>
    <col min="19" max="19" width="13" style="2" customWidth="1"/>
    <col min="20" max="20" width="14.109375" style="2" customWidth="1"/>
    <col min="21" max="21" width="26.5546875" style="2" customWidth="1"/>
    <col min="22" max="16384" width="9.109375" style="2"/>
  </cols>
  <sheetData>
    <row r="1" spans="2:24" ht="17.399999999999999" x14ac:dyDescent="0.3">
      <c r="H1" s="179" t="s">
        <v>209</v>
      </c>
    </row>
    <row r="2" spans="2:24" ht="20.399999999999999" x14ac:dyDescent="0.35">
      <c r="B2" s="604" t="s">
        <v>37</v>
      </c>
      <c r="C2" s="604"/>
      <c r="D2" s="604"/>
      <c r="E2" s="604"/>
      <c r="F2" s="604"/>
      <c r="G2" s="604"/>
      <c r="H2" s="604"/>
      <c r="I2" s="1"/>
    </row>
    <row r="3" spans="2:24" ht="18.600000000000001" thickBot="1" x14ac:dyDescent="0.4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3">
      <c r="B4" s="605" t="s">
        <v>4</v>
      </c>
      <c r="C4" s="607" t="s">
        <v>6</v>
      </c>
      <c r="D4" s="609" t="s">
        <v>727</v>
      </c>
      <c r="E4" s="611" t="s">
        <v>728</v>
      </c>
      <c r="F4" s="613" t="s">
        <v>817</v>
      </c>
      <c r="G4" s="614"/>
      <c r="H4" s="615" t="s">
        <v>823</v>
      </c>
      <c r="I4" s="617"/>
      <c r="J4" s="618"/>
      <c r="K4" s="617"/>
      <c r="L4" s="618"/>
      <c r="M4" s="617"/>
      <c r="N4" s="618"/>
      <c r="O4" s="617"/>
      <c r="P4" s="618"/>
      <c r="Q4" s="617"/>
      <c r="R4" s="618"/>
      <c r="S4" s="618"/>
      <c r="T4" s="618"/>
      <c r="U4" s="3"/>
      <c r="V4" s="3"/>
      <c r="W4" s="3"/>
      <c r="X4" s="3"/>
    </row>
    <row r="5" spans="2:24" ht="30.75" customHeight="1" thickBot="1" x14ac:dyDescent="0.35">
      <c r="B5" s="606"/>
      <c r="C5" s="608"/>
      <c r="D5" s="610"/>
      <c r="E5" s="612"/>
      <c r="F5" s="304" t="s">
        <v>0</v>
      </c>
      <c r="G5" s="241" t="s">
        <v>46</v>
      </c>
      <c r="H5" s="616"/>
      <c r="I5" s="617"/>
      <c r="J5" s="617"/>
      <c r="K5" s="617"/>
      <c r="L5" s="617"/>
      <c r="M5" s="617"/>
      <c r="N5" s="617"/>
      <c r="O5" s="617"/>
      <c r="P5" s="618"/>
      <c r="Q5" s="617"/>
      <c r="R5" s="618"/>
      <c r="S5" s="618"/>
      <c r="T5" s="618"/>
      <c r="U5" s="3"/>
      <c r="V5" s="3"/>
      <c r="W5" s="3"/>
      <c r="X5" s="3"/>
    </row>
    <row r="6" spans="2:24" s="35" customFormat="1" ht="35.25" customHeight="1" x14ac:dyDescent="0.35">
      <c r="B6" s="148" t="s">
        <v>53</v>
      </c>
      <c r="C6" s="72" t="s">
        <v>81</v>
      </c>
      <c r="D6" s="383">
        <v>236270831</v>
      </c>
      <c r="E6" s="491">
        <f>E7*0.701</f>
        <v>269051700.26999998</v>
      </c>
      <c r="F6" s="492">
        <f>F7*0.701</f>
        <v>126614619.99999999</v>
      </c>
      <c r="G6" s="500">
        <v>129842020</v>
      </c>
      <c r="H6" s="501">
        <f t="shared" ref="H6:H37" si="0">IFERROR(G6/F6,"  ")</f>
        <v>1.0254899473694272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5">
      <c r="B7" s="145" t="s">
        <v>54</v>
      </c>
      <c r="C7" s="40" t="s">
        <v>119</v>
      </c>
      <c r="D7" s="384">
        <v>325550798</v>
      </c>
      <c r="E7" s="493">
        <v>383811270</v>
      </c>
      <c r="F7" s="494">
        <v>180620000</v>
      </c>
      <c r="G7" s="502">
        <v>179310583</v>
      </c>
      <c r="H7" s="503">
        <f t="shared" si="0"/>
        <v>0.9927504318458642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5">
      <c r="B8" s="145" t="s">
        <v>55</v>
      </c>
      <c r="C8" s="40" t="s">
        <v>120</v>
      </c>
      <c r="D8" s="384">
        <v>379698581</v>
      </c>
      <c r="E8" s="495">
        <v>447715846</v>
      </c>
      <c r="F8" s="494">
        <f>F7*1.1665</f>
        <v>210693230.00000003</v>
      </c>
      <c r="G8" s="502">
        <v>208275422</v>
      </c>
      <c r="H8" s="503">
        <f t="shared" si="0"/>
        <v>0.98852451025597721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5">
      <c r="B9" s="145" t="s">
        <v>56</v>
      </c>
      <c r="C9" s="40" t="s">
        <v>573</v>
      </c>
      <c r="D9" s="385">
        <v>376</v>
      </c>
      <c r="E9" s="493">
        <v>401</v>
      </c>
      <c r="F9" s="494">
        <v>399</v>
      </c>
      <c r="G9" s="502">
        <v>382</v>
      </c>
      <c r="H9" s="503">
        <f t="shared" si="0"/>
        <v>0.95739348370927313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5">
      <c r="B10" s="145" t="s">
        <v>124</v>
      </c>
      <c r="C10" s="146" t="s">
        <v>121</v>
      </c>
      <c r="D10" s="384">
        <v>363</v>
      </c>
      <c r="E10" s="493">
        <v>358</v>
      </c>
      <c r="F10" s="494">
        <v>374</v>
      </c>
      <c r="G10" s="502">
        <v>357</v>
      </c>
      <c r="H10" s="503">
        <f t="shared" si="0"/>
        <v>0.95454545454545459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5">
      <c r="B11" s="145" t="s">
        <v>123</v>
      </c>
      <c r="C11" s="146" t="s">
        <v>122</v>
      </c>
      <c r="D11" s="384">
        <v>13</v>
      </c>
      <c r="E11" s="493">
        <v>43</v>
      </c>
      <c r="F11" s="494">
        <v>25</v>
      </c>
      <c r="G11" s="502">
        <v>25</v>
      </c>
      <c r="H11" s="503">
        <f t="shared" si="0"/>
        <v>1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5">
      <c r="B12" s="145" t="s">
        <v>97</v>
      </c>
      <c r="C12" s="147" t="s">
        <v>7</v>
      </c>
      <c r="D12" s="384">
        <v>78616</v>
      </c>
      <c r="E12" s="493">
        <v>280000</v>
      </c>
      <c r="F12" s="494">
        <v>140000</v>
      </c>
      <c r="G12" s="502"/>
      <c r="H12" s="503">
        <f t="shared" si="0"/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5">
      <c r="B13" s="145" t="s">
        <v>98</v>
      </c>
      <c r="C13" s="147" t="s">
        <v>71</v>
      </c>
      <c r="D13" s="384">
        <v>1</v>
      </c>
      <c r="E13" s="493"/>
      <c r="F13" s="494"/>
      <c r="G13" s="502"/>
      <c r="H13" s="503" t="str">
        <f t="shared" si="0"/>
        <v xml:space="preserve">  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5">
      <c r="B14" s="145" t="s">
        <v>99</v>
      </c>
      <c r="C14" s="147" t="s">
        <v>8</v>
      </c>
      <c r="D14" s="384"/>
      <c r="E14" s="493"/>
      <c r="F14" s="494"/>
      <c r="G14" s="502"/>
      <c r="H14" s="503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5">
      <c r="B15" s="145" t="s">
        <v>100</v>
      </c>
      <c r="C15" s="147" t="s">
        <v>72</v>
      </c>
      <c r="D15" s="384"/>
      <c r="E15" s="493"/>
      <c r="F15" s="494"/>
      <c r="G15" s="502"/>
      <c r="H15" s="503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5">
      <c r="B16" s="145" t="s">
        <v>101</v>
      </c>
      <c r="C16" s="40" t="s">
        <v>9</v>
      </c>
      <c r="D16" s="384">
        <v>3932788</v>
      </c>
      <c r="E16" s="493">
        <v>2500000</v>
      </c>
      <c r="F16" s="494">
        <v>1000000</v>
      </c>
      <c r="G16" s="502">
        <v>3711498</v>
      </c>
      <c r="H16" s="503">
        <f t="shared" si="0"/>
        <v>3.7114980000000002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5">
      <c r="B17" s="145" t="s">
        <v>102</v>
      </c>
      <c r="C17" s="40" t="s">
        <v>73</v>
      </c>
      <c r="D17" s="386"/>
      <c r="E17" s="493"/>
      <c r="F17" s="494"/>
      <c r="G17" s="502"/>
      <c r="H17" s="503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5">
      <c r="B18" s="145" t="s">
        <v>103</v>
      </c>
      <c r="C18" s="40" t="s">
        <v>10</v>
      </c>
      <c r="D18" s="384"/>
      <c r="E18" s="493"/>
      <c r="F18" s="494"/>
      <c r="G18" s="502"/>
      <c r="H18" s="503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5">
      <c r="B19" s="145" t="s">
        <v>104</v>
      </c>
      <c r="C19" s="147" t="s">
        <v>74</v>
      </c>
      <c r="D19" s="384"/>
      <c r="E19" s="493"/>
      <c r="F19" s="494"/>
      <c r="G19" s="502"/>
      <c r="H19" s="503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5">
      <c r="B20" s="145" t="s">
        <v>105</v>
      </c>
      <c r="C20" s="40" t="s">
        <v>83</v>
      </c>
      <c r="D20" s="384"/>
      <c r="E20" s="493"/>
      <c r="F20" s="494"/>
      <c r="G20" s="502"/>
      <c r="H20" s="503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5">
      <c r="B21" s="145" t="s">
        <v>63</v>
      </c>
      <c r="C21" s="40" t="s">
        <v>82</v>
      </c>
      <c r="D21" s="384"/>
      <c r="E21" s="493"/>
      <c r="F21" s="494"/>
      <c r="G21" s="502"/>
      <c r="H21" s="503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5">
      <c r="B22" s="145" t="s">
        <v>106</v>
      </c>
      <c r="C22" s="40" t="s">
        <v>75</v>
      </c>
      <c r="D22" s="384"/>
      <c r="E22" s="493"/>
      <c r="F22" s="494"/>
      <c r="G22" s="502"/>
      <c r="H22" s="503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5">
      <c r="B23" s="145" t="s">
        <v>107</v>
      </c>
      <c r="C23" s="40" t="s">
        <v>76</v>
      </c>
      <c r="D23" s="384">
        <v>3</v>
      </c>
      <c r="E23" s="493">
        <v>3</v>
      </c>
      <c r="F23" s="494">
        <v>3</v>
      </c>
      <c r="G23" s="502">
        <v>3</v>
      </c>
      <c r="H23" s="503">
        <f t="shared" si="0"/>
        <v>1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5">
      <c r="B24" s="145" t="s">
        <v>108</v>
      </c>
      <c r="C24" s="40" t="s">
        <v>77</v>
      </c>
      <c r="D24" s="384"/>
      <c r="E24" s="493"/>
      <c r="F24" s="494"/>
      <c r="G24" s="502"/>
      <c r="H24" s="503" t="str">
        <f t="shared" si="0"/>
        <v xml:space="preserve">  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5">
      <c r="B25" s="145" t="s">
        <v>109</v>
      </c>
      <c r="C25" s="40" t="s">
        <v>78</v>
      </c>
      <c r="D25" s="384"/>
      <c r="E25" s="493"/>
      <c r="F25" s="494"/>
      <c r="G25" s="502"/>
      <c r="H25" s="503" t="str">
        <f t="shared" si="0"/>
        <v xml:space="preserve">  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5">
      <c r="B26" s="145" t="s">
        <v>110</v>
      </c>
      <c r="C26" s="40" t="s">
        <v>11</v>
      </c>
      <c r="D26" s="384">
        <v>801445</v>
      </c>
      <c r="E26" s="493">
        <v>3300000</v>
      </c>
      <c r="F26" s="494">
        <v>1650000</v>
      </c>
      <c r="G26" s="502">
        <v>120006</v>
      </c>
      <c r="H26" s="503">
        <f t="shared" si="0"/>
        <v>7.2730909090909096E-2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5">
      <c r="B27" s="145" t="s">
        <v>111</v>
      </c>
      <c r="C27" s="40" t="s">
        <v>79</v>
      </c>
      <c r="D27" s="384">
        <v>30190</v>
      </c>
      <c r="E27" s="493">
        <v>250000</v>
      </c>
      <c r="F27" s="494">
        <v>125000</v>
      </c>
      <c r="G27" s="502">
        <v>0</v>
      </c>
      <c r="H27" s="503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5">
      <c r="B28" s="145" t="s">
        <v>112</v>
      </c>
      <c r="C28" s="147" t="s">
        <v>80</v>
      </c>
      <c r="D28" s="384"/>
      <c r="E28" s="493">
        <v>100000</v>
      </c>
      <c r="F28" s="494">
        <v>50000</v>
      </c>
      <c r="G28" s="502">
        <v>0</v>
      </c>
      <c r="H28" s="503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5">
      <c r="B29" s="145" t="s">
        <v>113</v>
      </c>
      <c r="C29" s="40" t="s">
        <v>12</v>
      </c>
      <c r="D29" s="384">
        <v>438775</v>
      </c>
      <c r="E29" s="493">
        <v>2041200</v>
      </c>
      <c r="F29" s="494">
        <v>1166400</v>
      </c>
      <c r="G29" s="502">
        <v>612580</v>
      </c>
      <c r="H29" s="503">
        <f t="shared" si="0"/>
        <v>0.52518861454046639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5">
      <c r="B30" s="145" t="s">
        <v>114</v>
      </c>
      <c r="C30" s="40" t="s">
        <v>47</v>
      </c>
      <c r="D30" s="386">
        <v>11</v>
      </c>
      <c r="E30" s="493">
        <v>7</v>
      </c>
      <c r="F30" s="494">
        <v>4</v>
      </c>
      <c r="G30" s="502">
        <v>7</v>
      </c>
      <c r="H30" s="503">
        <f t="shared" si="0"/>
        <v>1.75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5">
      <c r="B31" s="145" t="s">
        <v>64</v>
      </c>
      <c r="C31" s="40" t="s">
        <v>13</v>
      </c>
      <c r="D31" s="384">
        <v>2226485</v>
      </c>
      <c r="E31" s="493">
        <v>2308818</v>
      </c>
      <c r="F31" s="494">
        <v>1611815</v>
      </c>
      <c r="G31" s="502">
        <v>1284131</v>
      </c>
      <c r="H31" s="503">
        <f t="shared" si="0"/>
        <v>0.79669875264841183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5">
      <c r="B32" s="145" t="s">
        <v>115</v>
      </c>
      <c r="C32" s="40" t="s">
        <v>47</v>
      </c>
      <c r="D32" s="386">
        <v>33</v>
      </c>
      <c r="E32" s="493">
        <v>34</v>
      </c>
      <c r="F32" s="494">
        <v>24</v>
      </c>
      <c r="G32" s="502">
        <v>15</v>
      </c>
      <c r="H32" s="503">
        <f t="shared" si="0"/>
        <v>0.625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5">
      <c r="B33" s="145" t="s">
        <v>116</v>
      </c>
      <c r="C33" s="40" t="s">
        <v>14</v>
      </c>
      <c r="D33" s="384"/>
      <c r="E33" s="493"/>
      <c r="F33" s="494"/>
      <c r="G33" s="502"/>
      <c r="H33" s="503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5">
      <c r="B34" s="145" t="s">
        <v>117</v>
      </c>
      <c r="C34" s="40" t="s">
        <v>15</v>
      </c>
      <c r="D34" s="384">
        <v>424176</v>
      </c>
      <c r="E34" s="493">
        <v>3000000</v>
      </c>
      <c r="F34" s="494">
        <v>1500000</v>
      </c>
      <c r="G34" s="502">
        <v>76281</v>
      </c>
      <c r="H34" s="503">
        <f t="shared" si="0"/>
        <v>5.0854000000000003E-2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5">
      <c r="B35" s="145" t="s">
        <v>118</v>
      </c>
      <c r="C35" s="40" t="s">
        <v>16</v>
      </c>
      <c r="D35" s="387"/>
      <c r="E35" s="493"/>
      <c r="F35" s="494"/>
      <c r="G35" s="502"/>
      <c r="H35" s="503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5">
      <c r="B36" s="145" t="s">
        <v>65</v>
      </c>
      <c r="C36" s="40" t="s">
        <v>17</v>
      </c>
      <c r="D36" s="489"/>
      <c r="E36" s="496"/>
      <c r="F36" s="497"/>
      <c r="G36" s="504"/>
      <c r="H36" s="505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4">
      <c r="B37" s="144" t="s">
        <v>269</v>
      </c>
      <c r="C37" s="488" t="s">
        <v>268</v>
      </c>
      <c r="D37" s="490"/>
      <c r="E37" s="498"/>
      <c r="F37" s="499"/>
      <c r="G37" s="506"/>
      <c r="H37" s="507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5">
      <c r="B38" s="38"/>
      <c r="C38" s="104"/>
      <c r="D38" s="42"/>
      <c r="E38" s="104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5">
      <c r="B39" s="38"/>
      <c r="C39" s="13" t="s">
        <v>578</v>
      </c>
      <c r="D39" s="240"/>
      <c r="E39" s="125"/>
      <c r="F39" s="61"/>
      <c r="G39" s="413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5">
      <c r="B40" s="38"/>
      <c r="C40" s="125" t="s">
        <v>574</v>
      </c>
      <c r="D40" s="240"/>
      <c r="E40" s="125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5">
      <c r="B41" s="38"/>
      <c r="C41" s="619" t="s">
        <v>686</v>
      </c>
      <c r="D41" s="619"/>
      <c r="E41" s="619"/>
      <c r="F41" s="619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3">
      <c r="B42" s="105"/>
      <c r="C42" s="5"/>
      <c r="D42" s="31"/>
      <c r="E42" s="5"/>
      <c r="F42" s="105"/>
      <c r="G42" s="105"/>
      <c r="H42" s="105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3">
      <c r="B43" s="620"/>
      <c r="C43" s="620"/>
      <c r="D43" s="13"/>
      <c r="E43" s="621"/>
      <c r="F43" s="621"/>
      <c r="G43" s="621"/>
      <c r="H43" s="621"/>
      <c r="I43" s="10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3">
      <c r="B44" s="13"/>
      <c r="C44" s="13"/>
      <c r="D44" s="103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3">
      <c r="B45" s="105"/>
      <c r="C45" s="5"/>
      <c r="D45" s="31"/>
      <c r="E45" s="5"/>
      <c r="F45" s="105"/>
      <c r="G45" s="105"/>
      <c r="H45" s="105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3">
      <c r="B46" s="105"/>
      <c r="C46" s="3"/>
      <c r="D46" s="32"/>
      <c r="E46" s="3"/>
      <c r="F46" s="105"/>
      <c r="G46" s="105"/>
      <c r="H46" s="105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3">
      <c r="B47" s="105"/>
      <c r="C47" s="3"/>
      <c r="D47" s="32"/>
      <c r="E47" s="3"/>
      <c r="F47" s="105"/>
      <c r="G47" s="105"/>
      <c r="H47" s="105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3">
      <c r="B48" s="105"/>
      <c r="C48" s="3"/>
      <c r="D48" s="32"/>
      <c r="E48" s="3"/>
      <c r="F48" s="105"/>
      <c r="G48" s="105"/>
      <c r="H48" s="105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3">
      <c r="B49" s="105"/>
      <c r="C49" s="6"/>
      <c r="D49" s="33"/>
      <c r="E49" s="6"/>
      <c r="F49" s="105"/>
      <c r="G49" s="105"/>
      <c r="H49" s="105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3">
      <c r="B50" s="105"/>
      <c r="C50" s="6"/>
      <c r="D50" s="33"/>
      <c r="E50" s="6"/>
      <c r="F50" s="105"/>
      <c r="G50" s="105"/>
      <c r="H50" s="105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3">
      <c r="B51" s="105"/>
      <c r="C51" s="6"/>
      <c r="D51" s="33"/>
      <c r="E51" s="6"/>
      <c r="F51" s="105"/>
      <c r="G51" s="105"/>
      <c r="H51" s="105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3">
      <c r="B52" s="105"/>
      <c r="C52" s="6"/>
      <c r="D52" s="33"/>
      <c r="E52" s="6"/>
      <c r="F52" s="105"/>
      <c r="G52" s="105"/>
      <c r="H52" s="105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3">
      <c r="B53" s="105"/>
      <c r="C53" s="6"/>
      <c r="D53" s="33"/>
      <c r="E53" s="6"/>
      <c r="F53" s="105"/>
      <c r="G53" s="105"/>
      <c r="H53" s="105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3">
      <c r="B54" s="105"/>
      <c r="C54" s="6"/>
      <c r="D54" s="33"/>
      <c r="E54" s="6"/>
      <c r="F54" s="105"/>
      <c r="G54" s="105"/>
      <c r="H54" s="105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3">
      <c r="B55" s="105"/>
      <c r="C55" s="3"/>
      <c r="D55" s="32"/>
      <c r="E55" s="3"/>
      <c r="F55" s="105"/>
      <c r="G55" s="105"/>
      <c r="H55" s="105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3">
      <c r="B56" s="105"/>
      <c r="C56" s="3"/>
      <c r="D56" s="32"/>
      <c r="E56" s="3"/>
      <c r="F56" s="105"/>
      <c r="G56" s="105"/>
      <c r="H56" s="105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3">
      <c r="B57" s="105"/>
      <c r="C57" s="3"/>
      <c r="D57" s="32"/>
      <c r="E57" s="3"/>
      <c r="F57" s="105"/>
      <c r="G57" s="105"/>
      <c r="H57" s="105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3">
      <c r="B58" s="105"/>
      <c r="C58" s="6"/>
      <c r="D58" s="33"/>
      <c r="E58" s="6"/>
      <c r="F58" s="105"/>
      <c r="G58" s="105"/>
      <c r="H58" s="105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3">
      <c r="B59" s="105"/>
      <c r="C59" s="6"/>
      <c r="D59" s="33"/>
      <c r="E59" s="6"/>
      <c r="F59" s="105"/>
      <c r="G59" s="105"/>
      <c r="H59" s="105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3">
      <c r="B60" s="105"/>
      <c r="C60" s="6"/>
      <c r="D60" s="33"/>
      <c r="E60" s="6"/>
      <c r="F60" s="105"/>
      <c r="G60" s="105"/>
      <c r="H60" s="105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3">
      <c r="B61" s="105"/>
      <c r="C61" s="6"/>
      <c r="D61" s="33"/>
      <c r="E61" s="6"/>
      <c r="F61" s="105"/>
      <c r="G61" s="105"/>
      <c r="H61" s="105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3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3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3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3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3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3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3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3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3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3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3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3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3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3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3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3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3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3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3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3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3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3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3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3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3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3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3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3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3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3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3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3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3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3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3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3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C41:F41"/>
    <mergeCell ref="B43:C43"/>
    <mergeCell ref="E43:H43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2:H2"/>
    <mergeCell ref="B4:B5"/>
    <mergeCell ref="C4:C5"/>
    <mergeCell ref="D4:D5"/>
    <mergeCell ref="E4:E5"/>
    <mergeCell ref="F4:G4"/>
    <mergeCell ref="H4:H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2:Y31"/>
  <sheetViews>
    <sheetView showGridLines="0" zoomScale="75" zoomScaleNormal="75" zoomScaleSheetLayoutView="86" workbookViewId="0">
      <selection activeCell="M20" sqref="M20"/>
    </sheetView>
  </sheetViews>
  <sheetFormatPr defaultColWidth="9.109375" defaultRowHeight="15.6" x14ac:dyDescent="0.3"/>
  <cols>
    <col min="1" max="1" width="3.109375" style="2" customWidth="1"/>
    <col min="2" max="2" width="9.109375" style="2"/>
    <col min="3" max="3" width="50.6640625" style="2" customWidth="1"/>
    <col min="4" max="5" width="12.6640625" style="2" customWidth="1"/>
    <col min="6" max="6" width="15.44140625" style="2" customWidth="1"/>
    <col min="7" max="8" width="12.6640625" style="2" customWidth="1"/>
    <col min="9" max="9" width="15.44140625" style="2" customWidth="1"/>
    <col min="10" max="11" width="12.6640625" style="2" customWidth="1"/>
    <col min="12" max="12" width="15.44140625" style="2" customWidth="1"/>
    <col min="13" max="13" width="35" style="3" customWidth="1"/>
    <col min="14" max="14" width="14.6640625" style="3" customWidth="1"/>
    <col min="15" max="15" width="15.88671875" style="3" customWidth="1"/>
    <col min="16" max="16" width="12.33203125" style="2" customWidth="1"/>
    <col min="17" max="17" width="13.44140625" style="2" customWidth="1"/>
    <col min="18" max="18" width="11.33203125" style="2" customWidth="1"/>
    <col min="19" max="19" width="12.44140625" style="2" customWidth="1"/>
    <col min="20" max="20" width="14.44140625" style="2" customWidth="1"/>
    <col min="21" max="21" width="15.109375" style="2" customWidth="1"/>
    <col min="22" max="22" width="11.33203125" style="2" customWidth="1"/>
    <col min="23" max="23" width="13.109375" style="2" customWidth="1"/>
    <col min="24" max="24" width="13" style="2" customWidth="1"/>
    <col min="25" max="25" width="14.109375" style="2" customWidth="1"/>
    <col min="26" max="26" width="26.5546875" style="2" customWidth="1"/>
    <col min="27" max="16384" width="9.109375" style="2"/>
  </cols>
  <sheetData>
    <row r="2" spans="2:24" ht="17.399999999999999" x14ac:dyDescent="0.3">
      <c r="L2" s="179" t="s">
        <v>208</v>
      </c>
    </row>
    <row r="4" spans="2:24" ht="17.399999999999999" x14ac:dyDescent="0.3">
      <c r="B4" s="640" t="s">
        <v>38</v>
      </c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28"/>
      <c r="N4" s="28"/>
      <c r="O4" s="28"/>
    </row>
    <row r="5" spans="2:24" ht="16.5" customHeight="1" thickBot="1" x14ac:dyDescent="0.35"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1"/>
    </row>
    <row r="6" spans="2:24" ht="25.5" customHeight="1" x14ac:dyDescent="0.3">
      <c r="B6" s="641" t="s">
        <v>4</v>
      </c>
      <c r="C6" s="641" t="s">
        <v>125</v>
      </c>
      <c r="D6" s="633" t="s">
        <v>265</v>
      </c>
      <c r="E6" s="634"/>
      <c r="F6" s="635"/>
      <c r="G6" s="633" t="s">
        <v>266</v>
      </c>
      <c r="H6" s="634"/>
      <c r="I6" s="635"/>
      <c r="J6" s="634" t="s">
        <v>212</v>
      </c>
      <c r="K6" s="634"/>
      <c r="L6" s="635"/>
      <c r="M6" s="27"/>
      <c r="N6" s="27"/>
      <c r="O6" s="617"/>
      <c r="P6" s="618"/>
      <c r="Q6" s="617"/>
      <c r="R6" s="618"/>
      <c r="S6" s="617"/>
      <c r="T6" s="618"/>
      <c r="U6" s="617"/>
      <c r="V6" s="618"/>
      <c r="W6" s="618"/>
      <c r="X6" s="618"/>
    </row>
    <row r="7" spans="2:24" ht="36.75" customHeight="1" thickBot="1" x14ac:dyDescent="0.35">
      <c r="B7" s="642"/>
      <c r="C7" s="642"/>
      <c r="D7" s="636"/>
      <c r="E7" s="637"/>
      <c r="F7" s="638"/>
      <c r="G7" s="636"/>
      <c r="H7" s="637"/>
      <c r="I7" s="638"/>
      <c r="J7" s="637"/>
      <c r="K7" s="637"/>
      <c r="L7" s="638"/>
      <c r="M7" s="26"/>
      <c r="N7" s="27"/>
      <c r="O7" s="617"/>
      <c r="P7" s="617"/>
      <c r="Q7" s="617"/>
      <c r="R7" s="617"/>
      <c r="S7" s="617"/>
      <c r="T7" s="618"/>
      <c r="U7" s="617"/>
      <c r="V7" s="618"/>
      <c r="W7" s="618"/>
      <c r="X7" s="618"/>
    </row>
    <row r="8" spans="2:24" s="35" customFormat="1" ht="36.75" customHeight="1" x14ac:dyDescent="0.35">
      <c r="B8" s="159"/>
      <c r="C8" s="247" t="s">
        <v>828</v>
      </c>
      <c r="D8" s="626">
        <v>358</v>
      </c>
      <c r="E8" s="627"/>
      <c r="F8" s="628"/>
      <c r="G8" s="626">
        <v>13</v>
      </c>
      <c r="H8" s="627"/>
      <c r="I8" s="628"/>
      <c r="J8" s="626">
        <v>12</v>
      </c>
      <c r="K8" s="627"/>
      <c r="L8" s="628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" customHeight="1" x14ac:dyDescent="0.35">
      <c r="B9" s="160"/>
      <c r="C9" s="248" t="s">
        <v>18</v>
      </c>
      <c r="D9" s="629"/>
      <c r="E9" s="630"/>
      <c r="F9" s="631"/>
      <c r="G9" s="639"/>
      <c r="H9" s="630"/>
      <c r="I9" s="631"/>
      <c r="J9" s="639"/>
      <c r="K9" s="630"/>
      <c r="L9" s="631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" customHeight="1" x14ac:dyDescent="0.35">
      <c r="B10" s="160" t="s">
        <v>53</v>
      </c>
      <c r="C10" s="249" t="s">
        <v>802</v>
      </c>
      <c r="D10" s="629">
        <v>3</v>
      </c>
      <c r="E10" s="630"/>
      <c r="F10" s="631"/>
      <c r="G10" s="639"/>
      <c r="H10" s="630"/>
      <c r="I10" s="631"/>
      <c r="J10" s="639"/>
      <c r="K10" s="630"/>
      <c r="L10" s="631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" customHeight="1" x14ac:dyDescent="0.35">
      <c r="B11" s="160" t="s">
        <v>54</v>
      </c>
      <c r="C11" s="249" t="s">
        <v>801</v>
      </c>
      <c r="D11" s="629"/>
      <c r="E11" s="630"/>
      <c r="F11" s="631"/>
      <c r="G11" s="639"/>
      <c r="H11" s="630"/>
      <c r="I11" s="631"/>
      <c r="J11" s="639">
        <v>12</v>
      </c>
      <c r="K11" s="630"/>
      <c r="L11" s="631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" customHeight="1" x14ac:dyDescent="0.35">
      <c r="B12" s="160" t="s">
        <v>55</v>
      </c>
      <c r="C12" s="249"/>
      <c r="D12" s="629"/>
      <c r="E12" s="630"/>
      <c r="F12" s="631"/>
      <c r="G12" s="639"/>
      <c r="H12" s="630"/>
      <c r="I12" s="631"/>
      <c r="J12" s="639"/>
      <c r="K12" s="630"/>
      <c r="L12" s="631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" customHeight="1" x14ac:dyDescent="0.35">
      <c r="B13" s="160" t="s">
        <v>56</v>
      </c>
      <c r="C13" s="249"/>
      <c r="D13" s="323"/>
      <c r="E13" s="324"/>
      <c r="F13" s="325"/>
      <c r="G13" s="326"/>
      <c r="H13" s="324"/>
      <c r="I13" s="325"/>
      <c r="J13" s="326"/>
      <c r="K13" s="324"/>
      <c r="L13" s="32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" customHeight="1" x14ac:dyDescent="0.35">
      <c r="B14" s="160" t="s">
        <v>267</v>
      </c>
      <c r="C14" s="249"/>
      <c r="D14" s="629"/>
      <c r="E14" s="630"/>
      <c r="F14" s="631"/>
      <c r="G14" s="639"/>
      <c r="H14" s="630"/>
      <c r="I14" s="631"/>
      <c r="J14" s="639"/>
      <c r="K14" s="630"/>
      <c r="L14" s="631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5">
      <c r="B15" s="161"/>
      <c r="C15" s="250"/>
      <c r="D15" s="327"/>
      <c r="E15" s="328"/>
      <c r="F15" s="329"/>
      <c r="G15" s="327"/>
      <c r="H15" s="328"/>
      <c r="I15" s="329"/>
      <c r="J15" s="330"/>
      <c r="K15" s="328"/>
      <c r="L15" s="329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" customHeight="1" x14ac:dyDescent="0.35">
      <c r="B16" s="160"/>
      <c r="C16" s="248" t="s">
        <v>19</v>
      </c>
      <c r="D16" s="629"/>
      <c r="E16" s="630"/>
      <c r="F16" s="631"/>
      <c r="G16" s="639"/>
      <c r="H16" s="630"/>
      <c r="I16" s="631"/>
      <c r="J16" s="639"/>
      <c r="K16" s="630"/>
      <c r="L16" s="631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" customHeight="1" x14ac:dyDescent="0.35">
      <c r="B17" s="160" t="s">
        <v>53</v>
      </c>
      <c r="C17" s="251" t="s">
        <v>803</v>
      </c>
      <c r="D17" s="629">
        <v>2</v>
      </c>
      <c r="E17" s="630"/>
      <c r="F17" s="631"/>
      <c r="G17" s="639">
        <v>12</v>
      </c>
      <c r="H17" s="630"/>
      <c r="I17" s="631"/>
      <c r="J17" s="639">
        <v>6</v>
      </c>
      <c r="K17" s="630"/>
      <c r="L17" s="631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" customHeight="1" x14ac:dyDescent="0.35">
      <c r="B18" s="160" t="s">
        <v>54</v>
      </c>
      <c r="C18" s="251"/>
      <c r="D18" s="629"/>
      <c r="E18" s="630"/>
      <c r="F18" s="631"/>
      <c r="G18" s="639"/>
      <c r="H18" s="630"/>
      <c r="I18" s="631"/>
      <c r="J18" s="639"/>
      <c r="K18" s="630"/>
      <c r="L18" s="631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" customHeight="1" x14ac:dyDescent="0.35">
      <c r="B19" s="162" t="s">
        <v>55</v>
      </c>
      <c r="C19" s="252"/>
      <c r="D19" s="323"/>
      <c r="E19" s="324"/>
      <c r="F19" s="325"/>
      <c r="G19" s="326"/>
      <c r="H19" s="324"/>
      <c r="I19" s="325"/>
      <c r="J19" s="326"/>
      <c r="K19" s="324"/>
      <c r="L19" s="32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" customHeight="1" x14ac:dyDescent="0.35">
      <c r="B20" s="162" t="s">
        <v>56</v>
      </c>
      <c r="C20" s="252"/>
      <c r="D20" s="629"/>
      <c r="E20" s="630"/>
      <c r="F20" s="631"/>
      <c r="G20" s="639"/>
      <c r="H20" s="630"/>
      <c r="I20" s="631"/>
      <c r="J20" s="639"/>
      <c r="K20" s="630"/>
      <c r="L20" s="631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" customHeight="1" thickBot="1" x14ac:dyDescent="0.4">
      <c r="B21" s="160" t="s">
        <v>267</v>
      </c>
      <c r="C21" s="249"/>
      <c r="D21" s="643"/>
      <c r="E21" s="644"/>
      <c r="F21" s="645"/>
      <c r="G21" s="639"/>
      <c r="H21" s="630"/>
      <c r="I21" s="631"/>
      <c r="J21" s="639"/>
      <c r="K21" s="630"/>
      <c r="L21" s="631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622"/>
      <c r="C22" s="624" t="s">
        <v>829</v>
      </c>
      <c r="D22" s="242" t="s">
        <v>241</v>
      </c>
      <c r="E22" s="243" t="s">
        <v>239</v>
      </c>
      <c r="F22" s="244" t="s">
        <v>240</v>
      </c>
      <c r="G22" s="245" t="s">
        <v>241</v>
      </c>
      <c r="H22" s="243" t="s">
        <v>239</v>
      </c>
      <c r="I22" s="246" t="s">
        <v>240</v>
      </c>
      <c r="J22" s="242" t="s">
        <v>241</v>
      </c>
      <c r="K22" s="243" t="s">
        <v>239</v>
      </c>
      <c r="L22" s="246" t="s">
        <v>240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623"/>
      <c r="C23" s="625"/>
      <c r="D23" s="331">
        <f>E23+F23</f>
        <v>357</v>
      </c>
      <c r="E23" s="332">
        <v>132</v>
      </c>
      <c r="F23" s="332">
        <v>225</v>
      </c>
      <c r="G23" s="333">
        <f>H23+I23</f>
        <v>25</v>
      </c>
      <c r="H23" s="332">
        <v>4</v>
      </c>
      <c r="I23" s="334">
        <v>21</v>
      </c>
      <c r="J23" s="331">
        <f>K23+L23</f>
        <v>6</v>
      </c>
      <c r="K23" s="332">
        <v>1</v>
      </c>
      <c r="L23" s="334">
        <v>5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" x14ac:dyDescent="0.35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" x14ac:dyDescent="0.35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" x14ac:dyDescent="0.35">
      <c r="C26" s="35" t="s">
        <v>213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" x14ac:dyDescent="0.35">
      <c r="C27" s="35" t="s">
        <v>577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" x14ac:dyDescent="0.35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5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" x14ac:dyDescent="0.35">
      <c r="C30" s="37"/>
      <c r="M30" s="632"/>
      <c r="N30" s="632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" x14ac:dyDescent="0.35">
      <c r="D31" s="158"/>
      <c r="E31" s="158"/>
      <c r="F31" s="158"/>
      <c r="G31" s="158"/>
      <c r="H31" s="158"/>
      <c r="I31" s="158"/>
      <c r="J31" s="158"/>
      <c r="K31" s="158"/>
      <c r="L31" s="158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D21:F21"/>
    <mergeCell ref="G21:I21"/>
    <mergeCell ref="J21:L21"/>
    <mergeCell ref="J16:L16"/>
    <mergeCell ref="J17:L17"/>
    <mergeCell ref="J18:L18"/>
    <mergeCell ref="J20:L2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V6:V7"/>
    <mergeCell ref="G8:I8"/>
    <mergeCell ref="J8:L8"/>
    <mergeCell ref="G9:I9"/>
    <mergeCell ref="G10:I10"/>
    <mergeCell ref="J9:L9"/>
    <mergeCell ref="J10:L10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B1:J31"/>
  <sheetViews>
    <sheetView showGridLines="0" tabSelected="1" topLeftCell="A10" zoomScaleSheetLayoutView="86" workbookViewId="0">
      <selection activeCell="F19" sqref="F19"/>
    </sheetView>
  </sheetViews>
  <sheetFormatPr defaultRowHeight="13.2" x14ac:dyDescent="0.25"/>
  <cols>
    <col min="1" max="1" width="3.44140625" customWidth="1"/>
    <col min="2" max="2" width="18.109375" customWidth="1"/>
    <col min="3" max="3" width="33.5546875" customWidth="1"/>
    <col min="4" max="4" width="19.109375" style="508" customWidth="1"/>
    <col min="5" max="5" width="20.6640625" customWidth="1"/>
    <col min="6" max="6" width="18.33203125" customWidth="1"/>
    <col min="7" max="7" width="18.88671875" customWidth="1"/>
    <col min="258" max="258" width="19.6640625" customWidth="1"/>
    <col min="259" max="259" width="20.6640625" customWidth="1"/>
    <col min="260" max="260" width="19.109375" customWidth="1"/>
    <col min="261" max="261" width="20.6640625" customWidth="1"/>
    <col min="262" max="262" width="18.33203125" customWidth="1"/>
    <col min="263" max="263" width="18.88671875" customWidth="1"/>
    <col min="514" max="514" width="19.6640625" customWidth="1"/>
    <col min="515" max="515" width="20.6640625" customWidth="1"/>
    <col min="516" max="516" width="19.109375" customWidth="1"/>
    <col min="517" max="517" width="20.6640625" customWidth="1"/>
    <col min="518" max="518" width="18.33203125" customWidth="1"/>
    <col min="519" max="519" width="18.88671875" customWidth="1"/>
    <col min="770" max="770" width="19.6640625" customWidth="1"/>
    <col min="771" max="771" width="20.6640625" customWidth="1"/>
    <col min="772" max="772" width="19.109375" customWidth="1"/>
    <col min="773" max="773" width="20.6640625" customWidth="1"/>
    <col min="774" max="774" width="18.33203125" customWidth="1"/>
    <col min="775" max="775" width="18.88671875" customWidth="1"/>
    <col min="1026" max="1026" width="19.6640625" customWidth="1"/>
    <col min="1027" max="1027" width="20.6640625" customWidth="1"/>
    <col min="1028" max="1028" width="19.109375" customWidth="1"/>
    <col min="1029" max="1029" width="20.6640625" customWidth="1"/>
    <col min="1030" max="1030" width="18.33203125" customWidth="1"/>
    <col min="1031" max="1031" width="18.88671875" customWidth="1"/>
    <col min="1282" max="1282" width="19.6640625" customWidth="1"/>
    <col min="1283" max="1283" width="20.6640625" customWidth="1"/>
    <col min="1284" max="1284" width="19.109375" customWidth="1"/>
    <col min="1285" max="1285" width="20.6640625" customWidth="1"/>
    <col min="1286" max="1286" width="18.33203125" customWidth="1"/>
    <col min="1287" max="1287" width="18.88671875" customWidth="1"/>
    <col min="1538" max="1538" width="19.6640625" customWidth="1"/>
    <col min="1539" max="1539" width="20.6640625" customWidth="1"/>
    <col min="1540" max="1540" width="19.109375" customWidth="1"/>
    <col min="1541" max="1541" width="20.6640625" customWidth="1"/>
    <col min="1542" max="1542" width="18.33203125" customWidth="1"/>
    <col min="1543" max="1543" width="18.88671875" customWidth="1"/>
    <col min="1794" max="1794" width="19.6640625" customWidth="1"/>
    <col min="1795" max="1795" width="20.6640625" customWidth="1"/>
    <col min="1796" max="1796" width="19.109375" customWidth="1"/>
    <col min="1797" max="1797" width="20.6640625" customWidth="1"/>
    <col min="1798" max="1798" width="18.33203125" customWidth="1"/>
    <col min="1799" max="1799" width="18.88671875" customWidth="1"/>
    <col min="2050" max="2050" width="19.6640625" customWidth="1"/>
    <col min="2051" max="2051" width="20.6640625" customWidth="1"/>
    <col min="2052" max="2052" width="19.109375" customWidth="1"/>
    <col min="2053" max="2053" width="20.6640625" customWidth="1"/>
    <col min="2054" max="2054" width="18.33203125" customWidth="1"/>
    <col min="2055" max="2055" width="18.88671875" customWidth="1"/>
    <col min="2306" max="2306" width="19.6640625" customWidth="1"/>
    <col min="2307" max="2307" width="20.6640625" customWidth="1"/>
    <col min="2308" max="2308" width="19.109375" customWidth="1"/>
    <col min="2309" max="2309" width="20.6640625" customWidth="1"/>
    <col min="2310" max="2310" width="18.33203125" customWidth="1"/>
    <col min="2311" max="2311" width="18.88671875" customWidth="1"/>
    <col min="2562" max="2562" width="19.6640625" customWidth="1"/>
    <col min="2563" max="2563" width="20.6640625" customWidth="1"/>
    <col min="2564" max="2564" width="19.109375" customWidth="1"/>
    <col min="2565" max="2565" width="20.6640625" customWidth="1"/>
    <col min="2566" max="2566" width="18.33203125" customWidth="1"/>
    <col min="2567" max="2567" width="18.88671875" customWidth="1"/>
    <col min="2818" max="2818" width="19.6640625" customWidth="1"/>
    <col min="2819" max="2819" width="20.6640625" customWidth="1"/>
    <col min="2820" max="2820" width="19.109375" customWidth="1"/>
    <col min="2821" max="2821" width="20.6640625" customWidth="1"/>
    <col min="2822" max="2822" width="18.33203125" customWidth="1"/>
    <col min="2823" max="2823" width="18.88671875" customWidth="1"/>
    <col min="3074" max="3074" width="19.6640625" customWidth="1"/>
    <col min="3075" max="3075" width="20.6640625" customWidth="1"/>
    <col min="3076" max="3076" width="19.109375" customWidth="1"/>
    <col min="3077" max="3077" width="20.6640625" customWidth="1"/>
    <col min="3078" max="3078" width="18.33203125" customWidth="1"/>
    <col min="3079" max="3079" width="18.88671875" customWidth="1"/>
    <col min="3330" max="3330" width="19.6640625" customWidth="1"/>
    <col min="3331" max="3331" width="20.6640625" customWidth="1"/>
    <col min="3332" max="3332" width="19.109375" customWidth="1"/>
    <col min="3333" max="3333" width="20.6640625" customWidth="1"/>
    <col min="3334" max="3334" width="18.33203125" customWidth="1"/>
    <col min="3335" max="3335" width="18.88671875" customWidth="1"/>
    <col min="3586" max="3586" width="19.6640625" customWidth="1"/>
    <col min="3587" max="3587" width="20.6640625" customWidth="1"/>
    <col min="3588" max="3588" width="19.109375" customWidth="1"/>
    <col min="3589" max="3589" width="20.6640625" customWidth="1"/>
    <col min="3590" max="3590" width="18.33203125" customWidth="1"/>
    <col min="3591" max="3591" width="18.88671875" customWidth="1"/>
    <col min="3842" max="3842" width="19.6640625" customWidth="1"/>
    <col min="3843" max="3843" width="20.6640625" customWidth="1"/>
    <col min="3844" max="3844" width="19.109375" customWidth="1"/>
    <col min="3845" max="3845" width="20.6640625" customWidth="1"/>
    <col min="3846" max="3846" width="18.33203125" customWidth="1"/>
    <col min="3847" max="3847" width="18.88671875" customWidth="1"/>
    <col min="4098" max="4098" width="19.6640625" customWidth="1"/>
    <col min="4099" max="4099" width="20.6640625" customWidth="1"/>
    <col min="4100" max="4100" width="19.109375" customWidth="1"/>
    <col min="4101" max="4101" width="20.6640625" customWidth="1"/>
    <col min="4102" max="4102" width="18.33203125" customWidth="1"/>
    <col min="4103" max="4103" width="18.88671875" customWidth="1"/>
    <col min="4354" max="4354" width="19.6640625" customWidth="1"/>
    <col min="4355" max="4355" width="20.6640625" customWidth="1"/>
    <col min="4356" max="4356" width="19.109375" customWidth="1"/>
    <col min="4357" max="4357" width="20.6640625" customWidth="1"/>
    <col min="4358" max="4358" width="18.33203125" customWidth="1"/>
    <col min="4359" max="4359" width="18.88671875" customWidth="1"/>
    <col min="4610" max="4610" width="19.6640625" customWidth="1"/>
    <col min="4611" max="4611" width="20.6640625" customWidth="1"/>
    <col min="4612" max="4612" width="19.109375" customWidth="1"/>
    <col min="4613" max="4613" width="20.6640625" customWidth="1"/>
    <col min="4614" max="4614" width="18.33203125" customWidth="1"/>
    <col min="4615" max="4615" width="18.88671875" customWidth="1"/>
    <col min="4866" max="4866" width="19.6640625" customWidth="1"/>
    <col min="4867" max="4867" width="20.6640625" customWidth="1"/>
    <col min="4868" max="4868" width="19.109375" customWidth="1"/>
    <col min="4869" max="4869" width="20.6640625" customWidth="1"/>
    <col min="4870" max="4870" width="18.33203125" customWidth="1"/>
    <col min="4871" max="4871" width="18.88671875" customWidth="1"/>
    <col min="5122" max="5122" width="19.6640625" customWidth="1"/>
    <col min="5123" max="5123" width="20.6640625" customWidth="1"/>
    <col min="5124" max="5124" width="19.109375" customWidth="1"/>
    <col min="5125" max="5125" width="20.6640625" customWidth="1"/>
    <col min="5126" max="5126" width="18.33203125" customWidth="1"/>
    <col min="5127" max="5127" width="18.88671875" customWidth="1"/>
    <col min="5378" max="5378" width="19.6640625" customWidth="1"/>
    <col min="5379" max="5379" width="20.6640625" customWidth="1"/>
    <col min="5380" max="5380" width="19.109375" customWidth="1"/>
    <col min="5381" max="5381" width="20.6640625" customWidth="1"/>
    <col min="5382" max="5382" width="18.33203125" customWidth="1"/>
    <col min="5383" max="5383" width="18.88671875" customWidth="1"/>
    <col min="5634" max="5634" width="19.6640625" customWidth="1"/>
    <col min="5635" max="5635" width="20.6640625" customWidth="1"/>
    <col min="5636" max="5636" width="19.109375" customWidth="1"/>
    <col min="5637" max="5637" width="20.6640625" customWidth="1"/>
    <col min="5638" max="5638" width="18.33203125" customWidth="1"/>
    <col min="5639" max="5639" width="18.88671875" customWidth="1"/>
    <col min="5890" max="5890" width="19.6640625" customWidth="1"/>
    <col min="5891" max="5891" width="20.6640625" customWidth="1"/>
    <col min="5892" max="5892" width="19.109375" customWidth="1"/>
    <col min="5893" max="5893" width="20.6640625" customWidth="1"/>
    <col min="5894" max="5894" width="18.33203125" customWidth="1"/>
    <col min="5895" max="5895" width="18.88671875" customWidth="1"/>
    <col min="6146" max="6146" width="19.6640625" customWidth="1"/>
    <col min="6147" max="6147" width="20.6640625" customWidth="1"/>
    <col min="6148" max="6148" width="19.109375" customWidth="1"/>
    <col min="6149" max="6149" width="20.6640625" customWidth="1"/>
    <col min="6150" max="6150" width="18.33203125" customWidth="1"/>
    <col min="6151" max="6151" width="18.88671875" customWidth="1"/>
    <col min="6402" max="6402" width="19.6640625" customWidth="1"/>
    <col min="6403" max="6403" width="20.6640625" customWidth="1"/>
    <col min="6404" max="6404" width="19.109375" customWidth="1"/>
    <col min="6405" max="6405" width="20.6640625" customWidth="1"/>
    <col min="6406" max="6406" width="18.33203125" customWidth="1"/>
    <col min="6407" max="6407" width="18.88671875" customWidth="1"/>
    <col min="6658" max="6658" width="19.6640625" customWidth="1"/>
    <col min="6659" max="6659" width="20.6640625" customWidth="1"/>
    <col min="6660" max="6660" width="19.109375" customWidth="1"/>
    <col min="6661" max="6661" width="20.6640625" customWidth="1"/>
    <col min="6662" max="6662" width="18.33203125" customWidth="1"/>
    <col min="6663" max="6663" width="18.88671875" customWidth="1"/>
    <col min="6914" max="6914" width="19.6640625" customWidth="1"/>
    <col min="6915" max="6915" width="20.6640625" customWidth="1"/>
    <col min="6916" max="6916" width="19.109375" customWidth="1"/>
    <col min="6917" max="6917" width="20.6640625" customWidth="1"/>
    <col min="6918" max="6918" width="18.33203125" customWidth="1"/>
    <col min="6919" max="6919" width="18.88671875" customWidth="1"/>
    <col min="7170" max="7170" width="19.6640625" customWidth="1"/>
    <col min="7171" max="7171" width="20.6640625" customWidth="1"/>
    <col min="7172" max="7172" width="19.109375" customWidth="1"/>
    <col min="7173" max="7173" width="20.6640625" customWidth="1"/>
    <col min="7174" max="7174" width="18.33203125" customWidth="1"/>
    <col min="7175" max="7175" width="18.88671875" customWidth="1"/>
    <col min="7426" max="7426" width="19.6640625" customWidth="1"/>
    <col min="7427" max="7427" width="20.6640625" customWidth="1"/>
    <col min="7428" max="7428" width="19.109375" customWidth="1"/>
    <col min="7429" max="7429" width="20.6640625" customWidth="1"/>
    <col min="7430" max="7430" width="18.33203125" customWidth="1"/>
    <col min="7431" max="7431" width="18.88671875" customWidth="1"/>
    <col min="7682" max="7682" width="19.6640625" customWidth="1"/>
    <col min="7683" max="7683" width="20.6640625" customWidth="1"/>
    <col min="7684" max="7684" width="19.109375" customWidth="1"/>
    <col min="7685" max="7685" width="20.6640625" customWidth="1"/>
    <col min="7686" max="7686" width="18.33203125" customWidth="1"/>
    <col min="7687" max="7687" width="18.88671875" customWidth="1"/>
    <col min="7938" max="7938" width="19.6640625" customWidth="1"/>
    <col min="7939" max="7939" width="20.6640625" customWidth="1"/>
    <col min="7940" max="7940" width="19.109375" customWidth="1"/>
    <col min="7941" max="7941" width="20.6640625" customWidth="1"/>
    <col min="7942" max="7942" width="18.33203125" customWidth="1"/>
    <col min="7943" max="7943" width="18.88671875" customWidth="1"/>
    <col min="8194" max="8194" width="19.6640625" customWidth="1"/>
    <col min="8195" max="8195" width="20.6640625" customWidth="1"/>
    <col min="8196" max="8196" width="19.109375" customWidth="1"/>
    <col min="8197" max="8197" width="20.6640625" customWidth="1"/>
    <col min="8198" max="8198" width="18.33203125" customWidth="1"/>
    <col min="8199" max="8199" width="18.88671875" customWidth="1"/>
    <col min="8450" max="8450" width="19.6640625" customWidth="1"/>
    <col min="8451" max="8451" width="20.6640625" customWidth="1"/>
    <col min="8452" max="8452" width="19.109375" customWidth="1"/>
    <col min="8453" max="8453" width="20.6640625" customWidth="1"/>
    <col min="8454" max="8454" width="18.33203125" customWidth="1"/>
    <col min="8455" max="8455" width="18.88671875" customWidth="1"/>
    <col min="8706" max="8706" width="19.6640625" customWidth="1"/>
    <col min="8707" max="8707" width="20.6640625" customWidth="1"/>
    <col min="8708" max="8708" width="19.109375" customWidth="1"/>
    <col min="8709" max="8709" width="20.6640625" customWidth="1"/>
    <col min="8710" max="8710" width="18.33203125" customWidth="1"/>
    <col min="8711" max="8711" width="18.88671875" customWidth="1"/>
    <col min="8962" max="8962" width="19.6640625" customWidth="1"/>
    <col min="8963" max="8963" width="20.6640625" customWidth="1"/>
    <col min="8964" max="8964" width="19.109375" customWidth="1"/>
    <col min="8965" max="8965" width="20.6640625" customWidth="1"/>
    <col min="8966" max="8966" width="18.33203125" customWidth="1"/>
    <col min="8967" max="8967" width="18.88671875" customWidth="1"/>
    <col min="9218" max="9218" width="19.6640625" customWidth="1"/>
    <col min="9219" max="9219" width="20.6640625" customWidth="1"/>
    <col min="9220" max="9220" width="19.109375" customWidth="1"/>
    <col min="9221" max="9221" width="20.6640625" customWidth="1"/>
    <col min="9222" max="9222" width="18.33203125" customWidth="1"/>
    <col min="9223" max="9223" width="18.88671875" customWidth="1"/>
    <col min="9474" max="9474" width="19.6640625" customWidth="1"/>
    <col min="9475" max="9475" width="20.6640625" customWidth="1"/>
    <col min="9476" max="9476" width="19.109375" customWidth="1"/>
    <col min="9477" max="9477" width="20.6640625" customWidth="1"/>
    <col min="9478" max="9478" width="18.33203125" customWidth="1"/>
    <col min="9479" max="9479" width="18.88671875" customWidth="1"/>
    <col min="9730" max="9730" width="19.6640625" customWidth="1"/>
    <col min="9731" max="9731" width="20.6640625" customWidth="1"/>
    <col min="9732" max="9732" width="19.109375" customWidth="1"/>
    <col min="9733" max="9733" width="20.6640625" customWidth="1"/>
    <col min="9734" max="9734" width="18.33203125" customWidth="1"/>
    <col min="9735" max="9735" width="18.88671875" customWidth="1"/>
    <col min="9986" max="9986" width="19.6640625" customWidth="1"/>
    <col min="9987" max="9987" width="20.6640625" customWidth="1"/>
    <col min="9988" max="9988" width="19.109375" customWidth="1"/>
    <col min="9989" max="9989" width="20.6640625" customWidth="1"/>
    <col min="9990" max="9990" width="18.33203125" customWidth="1"/>
    <col min="9991" max="9991" width="18.88671875" customWidth="1"/>
    <col min="10242" max="10242" width="19.6640625" customWidth="1"/>
    <col min="10243" max="10243" width="20.6640625" customWidth="1"/>
    <col min="10244" max="10244" width="19.109375" customWidth="1"/>
    <col min="10245" max="10245" width="20.6640625" customWidth="1"/>
    <col min="10246" max="10246" width="18.33203125" customWidth="1"/>
    <col min="10247" max="10247" width="18.88671875" customWidth="1"/>
    <col min="10498" max="10498" width="19.6640625" customWidth="1"/>
    <col min="10499" max="10499" width="20.6640625" customWidth="1"/>
    <col min="10500" max="10500" width="19.109375" customWidth="1"/>
    <col min="10501" max="10501" width="20.6640625" customWidth="1"/>
    <col min="10502" max="10502" width="18.33203125" customWidth="1"/>
    <col min="10503" max="10503" width="18.88671875" customWidth="1"/>
    <col min="10754" max="10754" width="19.6640625" customWidth="1"/>
    <col min="10755" max="10755" width="20.6640625" customWidth="1"/>
    <col min="10756" max="10756" width="19.109375" customWidth="1"/>
    <col min="10757" max="10757" width="20.6640625" customWidth="1"/>
    <col min="10758" max="10758" width="18.33203125" customWidth="1"/>
    <col min="10759" max="10759" width="18.88671875" customWidth="1"/>
    <col min="11010" max="11010" width="19.6640625" customWidth="1"/>
    <col min="11011" max="11011" width="20.6640625" customWidth="1"/>
    <col min="11012" max="11012" width="19.109375" customWidth="1"/>
    <col min="11013" max="11013" width="20.6640625" customWidth="1"/>
    <col min="11014" max="11014" width="18.33203125" customWidth="1"/>
    <col min="11015" max="11015" width="18.88671875" customWidth="1"/>
    <col min="11266" max="11266" width="19.6640625" customWidth="1"/>
    <col min="11267" max="11267" width="20.6640625" customWidth="1"/>
    <col min="11268" max="11268" width="19.109375" customWidth="1"/>
    <col min="11269" max="11269" width="20.6640625" customWidth="1"/>
    <col min="11270" max="11270" width="18.33203125" customWidth="1"/>
    <col min="11271" max="11271" width="18.88671875" customWidth="1"/>
    <col min="11522" max="11522" width="19.6640625" customWidth="1"/>
    <col min="11523" max="11523" width="20.6640625" customWidth="1"/>
    <col min="11524" max="11524" width="19.109375" customWidth="1"/>
    <col min="11525" max="11525" width="20.6640625" customWidth="1"/>
    <col min="11526" max="11526" width="18.33203125" customWidth="1"/>
    <col min="11527" max="11527" width="18.88671875" customWidth="1"/>
    <col min="11778" max="11778" width="19.6640625" customWidth="1"/>
    <col min="11779" max="11779" width="20.6640625" customWidth="1"/>
    <col min="11780" max="11780" width="19.109375" customWidth="1"/>
    <col min="11781" max="11781" width="20.6640625" customWidth="1"/>
    <col min="11782" max="11782" width="18.33203125" customWidth="1"/>
    <col min="11783" max="11783" width="18.88671875" customWidth="1"/>
    <col min="12034" max="12034" width="19.6640625" customWidth="1"/>
    <col min="12035" max="12035" width="20.6640625" customWidth="1"/>
    <col min="12036" max="12036" width="19.109375" customWidth="1"/>
    <col min="12037" max="12037" width="20.6640625" customWidth="1"/>
    <col min="12038" max="12038" width="18.33203125" customWidth="1"/>
    <col min="12039" max="12039" width="18.88671875" customWidth="1"/>
    <col min="12290" max="12290" width="19.6640625" customWidth="1"/>
    <col min="12291" max="12291" width="20.6640625" customWidth="1"/>
    <col min="12292" max="12292" width="19.109375" customWidth="1"/>
    <col min="12293" max="12293" width="20.6640625" customWidth="1"/>
    <col min="12294" max="12294" width="18.33203125" customWidth="1"/>
    <col min="12295" max="12295" width="18.88671875" customWidth="1"/>
    <col min="12546" max="12546" width="19.6640625" customWidth="1"/>
    <col min="12547" max="12547" width="20.6640625" customWidth="1"/>
    <col min="12548" max="12548" width="19.109375" customWidth="1"/>
    <col min="12549" max="12549" width="20.6640625" customWidth="1"/>
    <col min="12550" max="12550" width="18.33203125" customWidth="1"/>
    <col min="12551" max="12551" width="18.88671875" customWidth="1"/>
    <col min="12802" max="12802" width="19.6640625" customWidth="1"/>
    <col min="12803" max="12803" width="20.6640625" customWidth="1"/>
    <col min="12804" max="12804" width="19.109375" customWidth="1"/>
    <col min="12805" max="12805" width="20.6640625" customWidth="1"/>
    <col min="12806" max="12806" width="18.33203125" customWidth="1"/>
    <col min="12807" max="12807" width="18.88671875" customWidth="1"/>
    <col min="13058" max="13058" width="19.6640625" customWidth="1"/>
    <col min="13059" max="13059" width="20.6640625" customWidth="1"/>
    <col min="13060" max="13060" width="19.109375" customWidth="1"/>
    <col min="13061" max="13061" width="20.6640625" customWidth="1"/>
    <col min="13062" max="13062" width="18.33203125" customWidth="1"/>
    <col min="13063" max="13063" width="18.88671875" customWidth="1"/>
    <col min="13314" max="13314" width="19.6640625" customWidth="1"/>
    <col min="13315" max="13315" width="20.6640625" customWidth="1"/>
    <col min="13316" max="13316" width="19.109375" customWidth="1"/>
    <col min="13317" max="13317" width="20.6640625" customWidth="1"/>
    <col min="13318" max="13318" width="18.33203125" customWidth="1"/>
    <col min="13319" max="13319" width="18.88671875" customWidth="1"/>
    <col min="13570" max="13570" width="19.6640625" customWidth="1"/>
    <col min="13571" max="13571" width="20.6640625" customWidth="1"/>
    <col min="13572" max="13572" width="19.109375" customWidth="1"/>
    <col min="13573" max="13573" width="20.6640625" customWidth="1"/>
    <col min="13574" max="13574" width="18.33203125" customWidth="1"/>
    <col min="13575" max="13575" width="18.88671875" customWidth="1"/>
    <col min="13826" max="13826" width="19.6640625" customWidth="1"/>
    <col min="13827" max="13827" width="20.6640625" customWidth="1"/>
    <col min="13828" max="13828" width="19.109375" customWidth="1"/>
    <col min="13829" max="13829" width="20.6640625" customWidth="1"/>
    <col min="13830" max="13830" width="18.33203125" customWidth="1"/>
    <col min="13831" max="13831" width="18.88671875" customWidth="1"/>
    <col min="14082" max="14082" width="19.6640625" customWidth="1"/>
    <col min="14083" max="14083" width="20.6640625" customWidth="1"/>
    <col min="14084" max="14084" width="19.109375" customWidth="1"/>
    <col min="14085" max="14085" width="20.6640625" customWidth="1"/>
    <col min="14086" max="14086" width="18.33203125" customWidth="1"/>
    <col min="14087" max="14087" width="18.88671875" customWidth="1"/>
    <col min="14338" max="14338" width="19.6640625" customWidth="1"/>
    <col min="14339" max="14339" width="20.6640625" customWidth="1"/>
    <col min="14340" max="14340" width="19.109375" customWidth="1"/>
    <col min="14341" max="14341" width="20.6640625" customWidth="1"/>
    <col min="14342" max="14342" width="18.33203125" customWidth="1"/>
    <col min="14343" max="14343" width="18.88671875" customWidth="1"/>
    <col min="14594" max="14594" width="19.6640625" customWidth="1"/>
    <col min="14595" max="14595" width="20.6640625" customWidth="1"/>
    <col min="14596" max="14596" width="19.109375" customWidth="1"/>
    <col min="14597" max="14597" width="20.6640625" customWidth="1"/>
    <col min="14598" max="14598" width="18.33203125" customWidth="1"/>
    <col min="14599" max="14599" width="18.88671875" customWidth="1"/>
    <col min="14850" max="14850" width="19.6640625" customWidth="1"/>
    <col min="14851" max="14851" width="20.6640625" customWidth="1"/>
    <col min="14852" max="14852" width="19.109375" customWidth="1"/>
    <col min="14853" max="14853" width="20.6640625" customWidth="1"/>
    <col min="14854" max="14854" width="18.33203125" customWidth="1"/>
    <col min="14855" max="14855" width="18.88671875" customWidth="1"/>
    <col min="15106" max="15106" width="19.6640625" customWidth="1"/>
    <col min="15107" max="15107" width="20.6640625" customWidth="1"/>
    <col min="15108" max="15108" width="19.109375" customWidth="1"/>
    <col min="15109" max="15109" width="20.6640625" customWidth="1"/>
    <col min="15110" max="15110" width="18.33203125" customWidth="1"/>
    <col min="15111" max="15111" width="18.88671875" customWidth="1"/>
    <col min="15362" max="15362" width="19.6640625" customWidth="1"/>
    <col min="15363" max="15363" width="20.6640625" customWidth="1"/>
    <col min="15364" max="15364" width="19.109375" customWidth="1"/>
    <col min="15365" max="15365" width="20.6640625" customWidth="1"/>
    <col min="15366" max="15366" width="18.33203125" customWidth="1"/>
    <col min="15367" max="15367" width="18.88671875" customWidth="1"/>
    <col min="15618" max="15618" width="19.6640625" customWidth="1"/>
    <col min="15619" max="15619" width="20.6640625" customWidth="1"/>
    <col min="15620" max="15620" width="19.109375" customWidth="1"/>
    <col min="15621" max="15621" width="20.6640625" customWidth="1"/>
    <col min="15622" max="15622" width="18.33203125" customWidth="1"/>
    <col min="15623" max="15623" width="18.88671875" customWidth="1"/>
    <col min="15874" max="15874" width="19.6640625" customWidth="1"/>
    <col min="15875" max="15875" width="20.6640625" customWidth="1"/>
    <col min="15876" max="15876" width="19.109375" customWidth="1"/>
    <col min="15877" max="15877" width="20.6640625" customWidth="1"/>
    <col min="15878" max="15878" width="18.33203125" customWidth="1"/>
    <col min="15879" max="15879" width="18.88671875" customWidth="1"/>
    <col min="16130" max="16130" width="19.6640625" customWidth="1"/>
    <col min="16131" max="16131" width="20.6640625" customWidth="1"/>
    <col min="16132" max="16132" width="19.109375" customWidth="1"/>
    <col min="16133" max="16133" width="20.6640625" customWidth="1"/>
    <col min="16134" max="16134" width="18.33203125" customWidth="1"/>
    <col min="16135" max="16135" width="18.88671875" customWidth="1"/>
  </cols>
  <sheetData>
    <row r="1" spans="2:10" ht="31.5" customHeight="1" x14ac:dyDescent="0.3">
      <c r="G1" s="178"/>
      <c r="I1" s="646" t="s">
        <v>207</v>
      </c>
      <c r="J1" s="646"/>
    </row>
    <row r="2" spans="2:10" ht="15.6" x14ac:dyDescent="0.3">
      <c r="G2" s="178"/>
    </row>
    <row r="4" spans="2:10" ht="17.399999999999999" x14ac:dyDescent="0.3">
      <c r="B4" s="649" t="s">
        <v>831</v>
      </c>
      <c r="C4" s="649"/>
      <c r="D4" s="649"/>
      <c r="E4" s="649"/>
      <c r="F4" s="649"/>
      <c r="G4" s="649"/>
      <c r="H4" s="107"/>
    </row>
    <row r="5" spans="2:10" ht="13.8" thickBot="1" x14ac:dyDescent="0.3">
      <c r="B5" s="108"/>
      <c r="C5" s="109"/>
      <c r="D5" s="509"/>
      <c r="E5" s="109"/>
      <c r="F5" s="109"/>
      <c r="G5" s="106" t="s">
        <v>3</v>
      </c>
    </row>
    <row r="6" spans="2:10" ht="22.5" customHeight="1" thickBot="1" x14ac:dyDescent="0.3">
      <c r="B6" s="650"/>
      <c r="C6" s="651"/>
      <c r="D6" s="654" t="s">
        <v>0</v>
      </c>
      <c r="E6" s="655"/>
      <c r="F6" s="654" t="s">
        <v>46</v>
      </c>
      <c r="G6" s="655"/>
    </row>
    <row r="7" spans="2:10" ht="22.5" customHeight="1" thickBot="1" x14ac:dyDescent="0.3">
      <c r="B7" s="652"/>
      <c r="C7" s="653"/>
      <c r="D7" s="510" t="s">
        <v>219</v>
      </c>
      <c r="E7" s="254" t="s">
        <v>220</v>
      </c>
      <c r="F7" s="253" t="s">
        <v>219</v>
      </c>
      <c r="G7" s="254" t="s">
        <v>220</v>
      </c>
    </row>
    <row r="8" spans="2:10" ht="30" customHeight="1" x14ac:dyDescent="0.25">
      <c r="B8" s="656" t="s">
        <v>221</v>
      </c>
      <c r="C8" s="110" t="s">
        <v>259</v>
      </c>
      <c r="D8" s="172">
        <v>68959.45</v>
      </c>
      <c r="E8" s="173">
        <f>D8*0.701</f>
        <v>48340.574449999993</v>
      </c>
      <c r="F8" s="172">
        <v>72036</v>
      </c>
      <c r="G8" s="173">
        <v>52446</v>
      </c>
    </row>
    <row r="9" spans="2:10" ht="30" customHeight="1" x14ac:dyDescent="0.25">
      <c r="B9" s="656"/>
      <c r="C9" s="171" t="s">
        <v>260</v>
      </c>
      <c r="D9" s="174">
        <v>133652</v>
      </c>
      <c r="E9" s="173">
        <f t="shared" ref="E9:E13" si="0">D9*0.701</f>
        <v>93690.051999999996</v>
      </c>
      <c r="F9" s="174">
        <v>134555</v>
      </c>
      <c r="G9" s="175">
        <v>96253</v>
      </c>
    </row>
    <row r="10" spans="2:10" ht="30" customHeight="1" thickBot="1" x14ac:dyDescent="0.3">
      <c r="B10" s="657"/>
      <c r="C10" s="111" t="s">
        <v>261</v>
      </c>
      <c r="D10" s="511">
        <v>76015</v>
      </c>
      <c r="E10" s="175">
        <f t="shared" si="0"/>
        <v>53286.514999999999</v>
      </c>
      <c r="F10" s="176">
        <v>82177</v>
      </c>
      <c r="G10" s="177">
        <v>59535</v>
      </c>
    </row>
    <row r="11" spans="2:10" ht="30" customHeight="1" x14ac:dyDescent="0.25">
      <c r="B11" s="647" t="s">
        <v>222</v>
      </c>
      <c r="C11" s="110" t="s">
        <v>259</v>
      </c>
      <c r="D11" s="512">
        <v>137378</v>
      </c>
      <c r="E11" s="414">
        <f t="shared" si="0"/>
        <v>96301.977999999988</v>
      </c>
      <c r="F11" s="172">
        <v>132073</v>
      </c>
      <c r="G11" s="173">
        <v>94513</v>
      </c>
    </row>
    <row r="12" spans="2:10" ht="30" customHeight="1" x14ac:dyDescent="0.25">
      <c r="B12" s="647"/>
      <c r="C12" s="171" t="s">
        <v>260</v>
      </c>
      <c r="D12" s="513">
        <v>235042</v>
      </c>
      <c r="E12" s="173">
        <f t="shared" si="0"/>
        <v>164764.44199999998</v>
      </c>
      <c r="F12" s="174">
        <v>245518</v>
      </c>
      <c r="G12" s="175">
        <v>174739</v>
      </c>
    </row>
    <row r="13" spans="2:10" ht="30" customHeight="1" thickBot="1" x14ac:dyDescent="0.3">
      <c r="B13" s="648"/>
      <c r="C13" s="111" t="s">
        <v>261</v>
      </c>
      <c r="D13" s="514">
        <v>166667</v>
      </c>
      <c r="E13" s="415">
        <f t="shared" si="0"/>
        <v>116833.567</v>
      </c>
      <c r="F13" s="176">
        <v>164884</v>
      </c>
      <c r="G13" s="177">
        <v>117514</v>
      </c>
    </row>
    <row r="14" spans="2:10" ht="13.5" customHeight="1" x14ac:dyDescent="0.25"/>
    <row r="15" spans="2:10" x14ac:dyDescent="0.25">
      <c r="B15" s="191" t="s">
        <v>579</v>
      </c>
    </row>
    <row r="20" ht="13.5" customHeight="1" x14ac:dyDescent="0.25"/>
    <row r="25" ht="36.75" customHeight="1" x14ac:dyDescent="0.25"/>
    <row r="31" ht="18.75" customHeight="1" x14ac:dyDescent="0.25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1:L37"/>
  <sheetViews>
    <sheetView showGridLines="0" topLeftCell="A10" zoomScale="85" zoomScaleNormal="85" workbookViewId="0">
      <selection activeCell="H17" sqref="H17"/>
    </sheetView>
  </sheetViews>
  <sheetFormatPr defaultRowHeight="15.6" x14ac:dyDescent="0.3"/>
  <cols>
    <col min="1" max="1" width="2.6640625" style="13" customWidth="1"/>
    <col min="2" max="2" width="39" style="13" customWidth="1"/>
    <col min="3" max="3" width="20.88671875" style="13" customWidth="1"/>
    <col min="4" max="9" width="30.109375" style="13" customWidth="1"/>
    <col min="10" max="10" width="18.88671875" style="13" customWidth="1"/>
    <col min="11" max="11" width="15.5546875" style="13" customWidth="1"/>
    <col min="12" max="258" width="9.109375" style="13"/>
    <col min="259" max="259" width="6.6640625" style="13" customWidth="1"/>
    <col min="260" max="265" width="30.109375" style="13" customWidth="1"/>
    <col min="266" max="266" width="18.88671875" style="13" customWidth="1"/>
    <col min="267" max="267" width="15.5546875" style="13" customWidth="1"/>
    <col min="268" max="514" width="9.109375" style="13"/>
    <col min="515" max="515" width="6.6640625" style="13" customWidth="1"/>
    <col min="516" max="521" width="30.109375" style="13" customWidth="1"/>
    <col min="522" max="522" width="18.88671875" style="13" customWidth="1"/>
    <col min="523" max="523" width="15.5546875" style="13" customWidth="1"/>
    <col min="524" max="770" width="9.109375" style="13"/>
    <col min="771" max="771" width="6.6640625" style="13" customWidth="1"/>
    <col min="772" max="777" width="30.109375" style="13" customWidth="1"/>
    <col min="778" max="778" width="18.88671875" style="13" customWidth="1"/>
    <col min="779" max="779" width="15.5546875" style="13" customWidth="1"/>
    <col min="780" max="1026" width="9.109375" style="13"/>
    <col min="1027" max="1027" width="6.6640625" style="13" customWidth="1"/>
    <col min="1028" max="1033" width="30.109375" style="13" customWidth="1"/>
    <col min="1034" max="1034" width="18.88671875" style="13" customWidth="1"/>
    <col min="1035" max="1035" width="15.5546875" style="13" customWidth="1"/>
    <col min="1036" max="1282" width="9.109375" style="13"/>
    <col min="1283" max="1283" width="6.6640625" style="13" customWidth="1"/>
    <col min="1284" max="1289" width="30.109375" style="13" customWidth="1"/>
    <col min="1290" max="1290" width="18.88671875" style="13" customWidth="1"/>
    <col min="1291" max="1291" width="15.5546875" style="13" customWidth="1"/>
    <col min="1292" max="1538" width="9.109375" style="13"/>
    <col min="1539" max="1539" width="6.6640625" style="13" customWidth="1"/>
    <col min="1540" max="1545" width="30.109375" style="13" customWidth="1"/>
    <col min="1546" max="1546" width="18.88671875" style="13" customWidth="1"/>
    <col min="1547" max="1547" width="15.5546875" style="13" customWidth="1"/>
    <col min="1548" max="1794" width="9.109375" style="13"/>
    <col min="1795" max="1795" width="6.6640625" style="13" customWidth="1"/>
    <col min="1796" max="1801" width="30.109375" style="13" customWidth="1"/>
    <col min="1802" max="1802" width="18.88671875" style="13" customWidth="1"/>
    <col min="1803" max="1803" width="15.5546875" style="13" customWidth="1"/>
    <col min="1804" max="2050" width="9.109375" style="13"/>
    <col min="2051" max="2051" width="6.6640625" style="13" customWidth="1"/>
    <col min="2052" max="2057" width="30.109375" style="13" customWidth="1"/>
    <col min="2058" max="2058" width="18.88671875" style="13" customWidth="1"/>
    <col min="2059" max="2059" width="15.5546875" style="13" customWidth="1"/>
    <col min="2060" max="2306" width="9.109375" style="13"/>
    <col min="2307" max="2307" width="6.6640625" style="13" customWidth="1"/>
    <col min="2308" max="2313" width="30.109375" style="13" customWidth="1"/>
    <col min="2314" max="2314" width="18.88671875" style="13" customWidth="1"/>
    <col min="2315" max="2315" width="15.5546875" style="13" customWidth="1"/>
    <col min="2316" max="2562" width="9.109375" style="13"/>
    <col min="2563" max="2563" width="6.6640625" style="13" customWidth="1"/>
    <col min="2564" max="2569" width="30.109375" style="13" customWidth="1"/>
    <col min="2570" max="2570" width="18.88671875" style="13" customWidth="1"/>
    <col min="2571" max="2571" width="15.5546875" style="13" customWidth="1"/>
    <col min="2572" max="2818" width="9.109375" style="13"/>
    <col min="2819" max="2819" width="6.6640625" style="13" customWidth="1"/>
    <col min="2820" max="2825" width="30.109375" style="13" customWidth="1"/>
    <col min="2826" max="2826" width="18.88671875" style="13" customWidth="1"/>
    <col min="2827" max="2827" width="15.5546875" style="13" customWidth="1"/>
    <col min="2828" max="3074" width="9.109375" style="13"/>
    <col min="3075" max="3075" width="6.6640625" style="13" customWidth="1"/>
    <col min="3076" max="3081" width="30.109375" style="13" customWidth="1"/>
    <col min="3082" max="3082" width="18.88671875" style="13" customWidth="1"/>
    <col min="3083" max="3083" width="15.5546875" style="13" customWidth="1"/>
    <col min="3084" max="3330" width="9.109375" style="13"/>
    <col min="3331" max="3331" width="6.6640625" style="13" customWidth="1"/>
    <col min="3332" max="3337" width="30.109375" style="13" customWidth="1"/>
    <col min="3338" max="3338" width="18.88671875" style="13" customWidth="1"/>
    <col min="3339" max="3339" width="15.5546875" style="13" customWidth="1"/>
    <col min="3340" max="3586" width="9.109375" style="13"/>
    <col min="3587" max="3587" width="6.6640625" style="13" customWidth="1"/>
    <col min="3588" max="3593" width="30.109375" style="13" customWidth="1"/>
    <col min="3594" max="3594" width="18.88671875" style="13" customWidth="1"/>
    <col min="3595" max="3595" width="15.5546875" style="13" customWidth="1"/>
    <col min="3596" max="3842" width="9.109375" style="13"/>
    <col min="3843" max="3843" width="6.6640625" style="13" customWidth="1"/>
    <col min="3844" max="3849" width="30.109375" style="13" customWidth="1"/>
    <col min="3850" max="3850" width="18.88671875" style="13" customWidth="1"/>
    <col min="3851" max="3851" width="15.5546875" style="13" customWidth="1"/>
    <col min="3852" max="4098" width="9.109375" style="13"/>
    <col min="4099" max="4099" width="6.6640625" style="13" customWidth="1"/>
    <col min="4100" max="4105" width="30.109375" style="13" customWidth="1"/>
    <col min="4106" max="4106" width="18.88671875" style="13" customWidth="1"/>
    <col min="4107" max="4107" width="15.5546875" style="13" customWidth="1"/>
    <col min="4108" max="4354" width="9.109375" style="13"/>
    <col min="4355" max="4355" width="6.6640625" style="13" customWidth="1"/>
    <col min="4356" max="4361" width="30.109375" style="13" customWidth="1"/>
    <col min="4362" max="4362" width="18.88671875" style="13" customWidth="1"/>
    <col min="4363" max="4363" width="15.5546875" style="13" customWidth="1"/>
    <col min="4364" max="4610" width="9.109375" style="13"/>
    <col min="4611" max="4611" width="6.6640625" style="13" customWidth="1"/>
    <col min="4612" max="4617" width="30.109375" style="13" customWidth="1"/>
    <col min="4618" max="4618" width="18.88671875" style="13" customWidth="1"/>
    <col min="4619" max="4619" width="15.5546875" style="13" customWidth="1"/>
    <col min="4620" max="4866" width="9.109375" style="13"/>
    <col min="4867" max="4867" width="6.6640625" style="13" customWidth="1"/>
    <col min="4868" max="4873" width="30.109375" style="13" customWidth="1"/>
    <col min="4874" max="4874" width="18.88671875" style="13" customWidth="1"/>
    <col min="4875" max="4875" width="15.5546875" style="13" customWidth="1"/>
    <col min="4876" max="5122" width="9.109375" style="13"/>
    <col min="5123" max="5123" width="6.6640625" style="13" customWidth="1"/>
    <col min="5124" max="5129" width="30.109375" style="13" customWidth="1"/>
    <col min="5130" max="5130" width="18.88671875" style="13" customWidth="1"/>
    <col min="5131" max="5131" width="15.5546875" style="13" customWidth="1"/>
    <col min="5132" max="5378" width="9.109375" style="13"/>
    <col min="5379" max="5379" width="6.6640625" style="13" customWidth="1"/>
    <col min="5380" max="5385" width="30.109375" style="13" customWidth="1"/>
    <col min="5386" max="5386" width="18.88671875" style="13" customWidth="1"/>
    <col min="5387" max="5387" width="15.5546875" style="13" customWidth="1"/>
    <col min="5388" max="5634" width="9.109375" style="13"/>
    <col min="5635" max="5635" width="6.6640625" style="13" customWidth="1"/>
    <col min="5636" max="5641" width="30.109375" style="13" customWidth="1"/>
    <col min="5642" max="5642" width="18.88671875" style="13" customWidth="1"/>
    <col min="5643" max="5643" width="15.5546875" style="13" customWidth="1"/>
    <col min="5644" max="5890" width="9.109375" style="13"/>
    <col min="5891" max="5891" width="6.6640625" style="13" customWidth="1"/>
    <col min="5892" max="5897" width="30.109375" style="13" customWidth="1"/>
    <col min="5898" max="5898" width="18.88671875" style="13" customWidth="1"/>
    <col min="5899" max="5899" width="15.5546875" style="13" customWidth="1"/>
    <col min="5900" max="6146" width="9.109375" style="13"/>
    <col min="6147" max="6147" width="6.6640625" style="13" customWidth="1"/>
    <col min="6148" max="6153" width="30.109375" style="13" customWidth="1"/>
    <col min="6154" max="6154" width="18.88671875" style="13" customWidth="1"/>
    <col min="6155" max="6155" width="15.5546875" style="13" customWidth="1"/>
    <col min="6156" max="6402" width="9.109375" style="13"/>
    <col min="6403" max="6403" width="6.6640625" style="13" customWidth="1"/>
    <col min="6404" max="6409" width="30.109375" style="13" customWidth="1"/>
    <col min="6410" max="6410" width="18.88671875" style="13" customWidth="1"/>
    <col min="6411" max="6411" width="15.5546875" style="13" customWidth="1"/>
    <col min="6412" max="6658" width="9.109375" style="13"/>
    <col min="6659" max="6659" width="6.6640625" style="13" customWidth="1"/>
    <col min="6660" max="6665" width="30.109375" style="13" customWidth="1"/>
    <col min="6666" max="6666" width="18.88671875" style="13" customWidth="1"/>
    <col min="6667" max="6667" width="15.5546875" style="13" customWidth="1"/>
    <col min="6668" max="6914" width="9.109375" style="13"/>
    <col min="6915" max="6915" width="6.6640625" style="13" customWidth="1"/>
    <col min="6916" max="6921" width="30.109375" style="13" customWidth="1"/>
    <col min="6922" max="6922" width="18.88671875" style="13" customWidth="1"/>
    <col min="6923" max="6923" width="15.5546875" style="13" customWidth="1"/>
    <col min="6924" max="7170" width="9.109375" style="13"/>
    <col min="7171" max="7171" width="6.6640625" style="13" customWidth="1"/>
    <col min="7172" max="7177" width="30.109375" style="13" customWidth="1"/>
    <col min="7178" max="7178" width="18.88671875" style="13" customWidth="1"/>
    <col min="7179" max="7179" width="15.5546875" style="13" customWidth="1"/>
    <col min="7180" max="7426" width="9.109375" style="13"/>
    <col min="7427" max="7427" width="6.6640625" style="13" customWidth="1"/>
    <col min="7428" max="7433" width="30.109375" style="13" customWidth="1"/>
    <col min="7434" max="7434" width="18.88671875" style="13" customWidth="1"/>
    <col min="7435" max="7435" width="15.5546875" style="13" customWidth="1"/>
    <col min="7436" max="7682" width="9.109375" style="13"/>
    <col min="7683" max="7683" width="6.6640625" style="13" customWidth="1"/>
    <col min="7684" max="7689" width="30.109375" style="13" customWidth="1"/>
    <col min="7690" max="7690" width="18.88671875" style="13" customWidth="1"/>
    <col min="7691" max="7691" width="15.5546875" style="13" customWidth="1"/>
    <col min="7692" max="7938" width="9.109375" style="13"/>
    <col min="7939" max="7939" width="6.6640625" style="13" customWidth="1"/>
    <col min="7940" max="7945" width="30.109375" style="13" customWidth="1"/>
    <col min="7946" max="7946" width="18.88671875" style="13" customWidth="1"/>
    <col min="7947" max="7947" width="15.5546875" style="13" customWidth="1"/>
    <col min="7948" max="8194" width="9.109375" style="13"/>
    <col min="8195" max="8195" width="6.6640625" style="13" customWidth="1"/>
    <col min="8196" max="8201" width="30.109375" style="13" customWidth="1"/>
    <col min="8202" max="8202" width="18.88671875" style="13" customWidth="1"/>
    <col min="8203" max="8203" width="15.5546875" style="13" customWidth="1"/>
    <col min="8204" max="8450" width="9.109375" style="13"/>
    <col min="8451" max="8451" width="6.6640625" style="13" customWidth="1"/>
    <col min="8452" max="8457" width="30.109375" style="13" customWidth="1"/>
    <col min="8458" max="8458" width="18.88671875" style="13" customWidth="1"/>
    <col min="8459" max="8459" width="15.5546875" style="13" customWidth="1"/>
    <col min="8460" max="8706" width="9.109375" style="13"/>
    <col min="8707" max="8707" width="6.6640625" style="13" customWidth="1"/>
    <col min="8708" max="8713" width="30.109375" style="13" customWidth="1"/>
    <col min="8714" max="8714" width="18.88671875" style="13" customWidth="1"/>
    <col min="8715" max="8715" width="15.5546875" style="13" customWidth="1"/>
    <col min="8716" max="8962" width="9.109375" style="13"/>
    <col min="8963" max="8963" width="6.6640625" style="13" customWidth="1"/>
    <col min="8964" max="8969" width="30.109375" style="13" customWidth="1"/>
    <col min="8970" max="8970" width="18.88671875" style="13" customWidth="1"/>
    <col min="8971" max="8971" width="15.5546875" style="13" customWidth="1"/>
    <col min="8972" max="9218" width="9.109375" style="13"/>
    <col min="9219" max="9219" width="6.6640625" style="13" customWidth="1"/>
    <col min="9220" max="9225" width="30.109375" style="13" customWidth="1"/>
    <col min="9226" max="9226" width="18.88671875" style="13" customWidth="1"/>
    <col min="9227" max="9227" width="15.5546875" style="13" customWidth="1"/>
    <col min="9228" max="9474" width="9.109375" style="13"/>
    <col min="9475" max="9475" width="6.6640625" style="13" customWidth="1"/>
    <col min="9476" max="9481" width="30.109375" style="13" customWidth="1"/>
    <col min="9482" max="9482" width="18.88671875" style="13" customWidth="1"/>
    <col min="9483" max="9483" width="15.5546875" style="13" customWidth="1"/>
    <col min="9484" max="9730" width="9.109375" style="13"/>
    <col min="9731" max="9731" width="6.6640625" style="13" customWidth="1"/>
    <col min="9732" max="9737" width="30.109375" style="13" customWidth="1"/>
    <col min="9738" max="9738" width="18.88671875" style="13" customWidth="1"/>
    <col min="9739" max="9739" width="15.5546875" style="13" customWidth="1"/>
    <col min="9740" max="9986" width="9.109375" style="13"/>
    <col min="9987" max="9987" width="6.6640625" style="13" customWidth="1"/>
    <col min="9988" max="9993" width="30.109375" style="13" customWidth="1"/>
    <col min="9994" max="9994" width="18.88671875" style="13" customWidth="1"/>
    <col min="9995" max="9995" width="15.5546875" style="13" customWidth="1"/>
    <col min="9996" max="10242" width="9.109375" style="13"/>
    <col min="10243" max="10243" width="6.6640625" style="13" customWidth="1"/>
    <col min="10244" max="10249" width="30.109375" style="13" customWidth="1"/>
    <col min="10250" max="10250" width="18.88671875" style="13" customWidth="1"/>
    <col min="10251" max="10251" width="15.5546875" style="13" customWidth="1"/>
    <col min="10252" max="10498" width="9.109375" style="13"/>
    <col min="10499" max="10499" width="6.6640625" style="13" customWidth="1"/>
    <col min="10500" max="10505" width="30.109375" style="13" customWidth="1"/>
    <col min="10506" max="10506" width="18.88671875" style="13" customWidth="1"/>
    <col min="10507" max="10507" width="15.5546875" style="13" customWidth="1"/>
    <col min="10508" max="10754" width="9.109375" style="13"/>
    <col min="10755" max="10755" width="6.6640625" style="13" customWidth="1"/>
    <col min="10756" max="10761" width="30.109375" style="13" customWidth="1"/>
    <col min="10762" max="10762" width="18.88671875" style="13" customWidth="1"/>
    <col min="10763" max="10763" width="15.5546875" style="13" customWidth="1"/>
    <col min="10764" max="11010" width="9.109375" style="13"/>
    <col min="11011" max="11011" width="6.6640625" style="13" customWidth="1"/>
    <col min="11012" max="11017" width="30.109375" style="13" customWidth="1"/>
    <col min="11018" max="11018" width="18.88671875" style="13" customWidth="1"/>
    <col min="11019" max="11019" width="15.5546875" style="13" customWidth="1"/>
    <col min="11020" max="11266" width="9.109375" style="13"/>
    <col min="11267" max="11267" width="6.6640625" style="13" customWidth="1"/>
    <col min="11268" max="11273" width="30.109375" style="13" customWidth="1"/>
    <col min="11274" max="11274" width="18.88671875" style="13" customWidth="1"/>
    <col min="11275" max="11275" width="15.5546875" style="13" customWidth="1"/>
    <col min="11276" max="11522" width="9.109375" style="13"/>
    <col min="11523" max="11523" width="6.6640625" style="13" customWidth="1"/>
    <col min="11524" max="11529" width="30.109375" style="13" customWidth="1"/>
    <col min="11530" max="11530" width="18.88671875" style="13" customWidth="1"/>
    <col min="11531" max="11531" width="15.5546875" style="13" customWidth="1"/>
    <col min="11532" max="11778" width="9.109375" style="13"/>
    <col min="11779" max="11779" width="6.6640625" style="13" customWidth="1"/>
    <col min="11780" max="11785" width="30.109375" style="13" customWidth="1"/>
    <col min="11786" max="11786" width="18.88671875" style="13" customWidth="1"/>
    <col min="11787" max="11787" width="15.5546875" style="13" customWidth="1"/>
    <col min="11788" max="12034" width="9.109375" style="13"/>
    <col min="12035" max="12035" width="6.6640625" style="13" customWidth="1"/>
    <col min="12036" max="12041" width="30.109375" style="13" customWidth="1"/>
    <col min="12042" max="12042" width="18.88671875" style="13" customWidth="1"/>
    <col min="12043" max="12043" width="15.5546875" style="13" customWidth="1"/>
    <col min="12044" max="12290" width="9.109375" style="13"/>
    <col min="12291" max="12291" width="6.6640625" style="13" customWidth="1"/>
    <col min="12292" max="12297" width="30.109375" style="13" customWidth="1"/>
    <col min="12298" max="12298" width="18.88671875" style="13" customWidth="1"/>
    <col min="12299" max="12299" width="15.5546875" style="13" customWidth="1"/>
    <col min="12300" max="12546" width="9.109375" style="13"/>
    <col min="12547" max="12547" width="6.6640625" style="13" customWidth="1"/>
    <col min="12548" max="12553" width="30.109375" style="13" customWidth="1"/>
    <col min="12554" max="12554" width="18.88671875" style="13" customWidth="1"/>
    <col min="12555" max="12555" width="15.5546875" style="13" customWidth="1"/>
    <col min="12556" max="12802" width="9.109375" style="13"/>
    <col min="12803" max="12803" width="6.6640625" style="13" customWidth="1"/>
    <col min="12804" max="12809" width="30.109375" style="13" customWidth="1"/>
    <col min="12810" max="12810" width="18.88671875" style="13" customWidth="1"/>
    <col min="12811" max="12811" width="15.5546875" style="13" customWidth="1"/>
    <col min="12812" max="13058" width="9.109375" style="13"/>
    <col min="13059" max="13059" width="6.6640625" style="13" customWidth="1"/>
    <col min="13060" max="13065" width="30.109375" style="13" customWidth="1"/>
    <col min="13066" max="13066" width="18.88671875" style="13" customWidth="1"/>
    <col min="13067" max="13067" width="15.5546875" style="13" customWidth="1"/>
    <col min="13068" max="13314" width="9.109375" style="13"/>
    <col min="13315" max="13315" width="6.6640625" style="13" customWidth="1"/>
    <col min="13316" max="13321" width="30.109375" style="13" customWidth="1"/>
    <col min="13322" max="13322" width="18.88671875" style="13" customWidth="1"/>
    <col min="13323" max="13323" width="15.5546875" style="13" customWidth="1"/>
    <col min="13324" max="13570" width="9.109375" style="13"/>
    <col min="13571" max="13571" width="6.6640625" style="13" customWidth="1"/>
    <col min="13572" max="13577" width="30.109375" style="13" customWidth="1"/>
    <col min="13578" max="13578" width="18.88671875" style="13" customWidth="1"/>
    <col min="13579" max="13579" width="15.5546875" style="13" customWidth="1"/>
    <col min="13580" max="13826" width="9.109375" style="13"/>
    <col min="13827" max="13827" width="6.6640625" style="13" customWidth="1"/>
    <col min="13828" max="13833" width="30.109375" style="13" customWidth="1"/>
    <col min="13834" max="13834" width="18.88671875" style="13" customWidth="1"/>
    <col min="13835" max="13835" width="15.5546875" style="13" customWidth="1"/>
    <col min="13836" max="14082" width="9.109375" style="13"/>
    <col min="14083" max="14083" width="6.6640625" style="13" customWidth="1"/>
    <col min="14084" max="14089" width="30.109375" style="13" customWidth="1"/>
    <col min="14090" max="14090" width="18.88671875" style="13" customWidth="1"/>
    <col min="14091" max="14091" width="15.5546875" style="13" customWidth="1"/>
    <col min="14092" max="14338" width="9.109375" style="13"/>
    <col min="14339" max="14339" width="6.6640625" style="13" customWidth="1"/>
    <col min="14340" max="14345" width="30.109375" style="13" customWidth="1"/>
    <col min="14346" max="14346" width="18.88671875" style="13" customWidth="1"/>
    <col min="14347" max="14347" width="15.5546875" style="13" customWidth="1"/>
    <col min="14348" max="14594" width="9.109375" style="13"/>
    <col min="14595" max="14595" width="6.6640625" style="13" customWidth="1"/>
    <col min="14596" max="14601" width="30.109375" style="13" customWidth="1"/>
    <col min="14602" max="14602" width="18.88671875" style="13" customWidth="1"/>
    <col min="14603" max="14603" width="15.5546875" style="13" customWidth="1"/>
    <col min="14604" max="14850" width="9.109375" style="13"/>
    <col min="14851" max="14851" width="6.6640625" style="13" customWidth="1"/>
    <col min="14852" max="14857" width="30.109375" style="13" customWidth="1"/>
    <col min="14858" max="14858" width="18.88671875" style="13" customWidth="1"/>
    <col min="14859" max="14859" width="15.5546875" style="13" customWidth="1"/>
    <col min="14860" max="15106" width="9.109375" style="13"/>
    <col min="15107" max="15107" width="6.6640625" style="13" customWidth="1"/>
    <col min="15108" max="15113" width="30.109375" style="13" customWidth="1"/>
    <col min="15114" max="15114" width="18.88671875" style="13" customWidth="1"/>
    <col min="15115" max="15115" width="15.5546875" style="13" customWidth="1"/>
    <col min="15116" max="15362" width="9.109375" style="13"/>
    <col min="15363" max="15363" width="6.6640625" style="13" customWidth="1"/>
    <col min="15364" max="15369" width="30.109375" style="13" customWidth="1"/>
    <col min="15370" max="15370" width="18.88671875" style="13" customWidth="1"/>
    <col min="15371" max="15371" width="15.5546875" style="13" customWidth="1"/>
    <col min="15372" max="15618" width="9.109375" style="13"/>
    <col min="15619" max="15619" width="6.6640625" style="13" customWidth="1"/>
    <col min="15620" max="15625" width="30.109375" style="13" customWidth="1"/>
    <col min="15626" max="15626" width="18.88671875" style="13" customWidth="1"/>
    <col min="15627" max="15627" width="15.5546875" style="13" customWidth="1"/>
    <col min="15628" max="15874" width="9.109375" style="13"/>
    <col min="15875" max="15875" width="6.6640625" style="13" customWidth="1"/>
    <col min="15876" max="15881" width="30.109375" style="13" customWidth="1"/>
    <col min="15882" max="15882" width="18.88671875" style="13" customWidth="1"/>
    <col min="15883" max="15883" width="15.5546875" style="13" customWidth="1"/>
    <col min="15884" max="16130" width="9.109375" style="13"/>
    <col min="16131" max="16131" width="6.6640625" style="13" customWidth="1"/>
    <col min="16132" max="16137" width="30.109375" style="13" customWidth="1"/>
    <col min="16138" max="16138" width="18.88671875" style="13" customWidth="1"/>
    <col min="16139" max="16139" width="15.5546875" style="13" customWidth="1"/>
    <col min="16140" max="16384" width="9.109375" style="13"/>
  </cols>
  <sheetData>
    <row r="1" spans="2:11" x14ac:dyDescent="0.3">
      <c r="B1" s="8"/>
      <c r="C1" s="8"/>
      <c r="D1" s="8"/>
      <c r="E1" s="8"/>
      <c r="F1" s="8"/>
      <c r="G1" s="8"/>
      <c r="H1" s="8"/>
      <c r="I1" s="9" t="s">
        <v>206</v>
      </c>
    </row>
    <row r="2" spans="2:11" x14ac:dyDescent="0.3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5">
      <c r="B3" s="658" t="s">
        <v>689</v>
      </c>
      <c r="C3" s="658"/>
      <c r="D3" s="658"/>
      <c r="E3" s="658"/>
      <c r="F3" s="658"/>
      <c r="G3" s="658"/>
      <c r="H3" s="658"/>
      <c r="I3" s="658"/>
      <c r="J3" s="335"/>
      <c r="K3" s="14"/>
    </row>
    <row r="4" spans="2:11" ht="16.2" thickBot="1" x14ac:dyDescent="0.35">
      <c r="B4" s="113"/>
      <c r="C4" s="113"/>
      <c r="D4" s="113"/>
      <c r="E4" s="113"/>
      <c r="F4" s="113"/>
      <c r="G4" s="113"/>
      <c r="I4" s="114" t="s">
        <v>3</v>
      </c>
    </row>
    <row r="5" spans="2:11" s="48" customFormat="1" ht="44.25" customHeight="1" thickBot="1" x14ac:dyDescent="0.4">
      <c r="B5" s="662" t="s">
        <v>805</v>
      </c>
      <c r="C5" s="663"/>
      <c r="D5" s="663"/>
      <c r="E5" s="663"/>
      <c r="F5" s="663"/>
      <c r="G5" s="663"/>
      <c r="H5" s="664"/>
      <c r="I5" s="660" t="s">
        <v>227</v>
      </c>
      <c r="J5" s="99"/>
    </row>
    <row r="6" spans="2:11" s="48" customFormat="1" ht="47.25" customHeight="1" thickBot="1" x14ac:dyDescent="0.4">
      <c r="B6" s="196" t="s">
        <v>688</v>
      </c>
      <c r="C6" s="255" t="s">
        <v>224</v>
      </c>
      <c r="D6" s="255" t="s">
        <v>264</v>
      </c>
      <c r="E6" s="255" t="s">
        <v>214</v>
      </c>
      <c r="F6" s="256" t="s">
        <v>215</v>
      </c>
      <c r="G6" s="255" t="s">
        <v>216</v>
      </c>
      <c r="H6" s="255" t="s">
        <v>217</v>
      </c>
      <c r="I6" s="661"/>
      <c r="J6" s="99"/>
    </row>
    <row r="7" spans="2:11" s="48" customFormat="1" ht="39" customHeight="1" x14ac:dyDescent="0.35">
      <c r="B7" s="119" t="s">
        <v>814</v>
      </c>
      <c r="C7" s="119" t="s">
        <v>815</v>
      </c>
      <c r="D7" s="115" t="s">
        <v>800</v>
      </c>
      <c r="E7" s="116">
        <v>180000</v>
      </c>
      <c r="F7" s="116">
        <v>360000</v>
      </c>
      <c r="G7" s="116"/>
      <c r="H7" s="117"/>
      <c r="I7" s="123"/>
      <c r="J7" s="99"/>
    </row>
    <row r="8" spans="2:11" s="48" customFormat="1" ht="20.100000000000001" customHeight="1" x14ac:dyDescent="0.35">
      <c r="B8" s="115" t="s">
        <v>195</v>
      </c>
      <c r="C8" s="119"/>
      <c r="D8" s="115"/>
      <c r="E8" s="116"/>
      <c r="F8" s="116"/>
      <c r="G8" s="116"/>
      <c r="H8" s="117"/>
      <c r="I8" s="123"/>
      <c r="J8" s="99"/>
    </row>
    <row r="9" spans="2:11" s="48" customFormat="1" ht="20.100000000000001" customHeight="1" x14ac:dyDescent="0.35">
      <c r="B9" s="115" t="s">
        <v>195</v>
      </c>
      <c r="C9" s="115"/>
      <c r="D9" s="115"/>
      <c r="E9" s="116"/>
      <c r="F9" s="116"/>
      <c r="G9" s="116"/>
      <c r="H9" s="117"/>
      <c r="I9" s="123"/>
      <c r="J9" s="99"/>
    </row>
    <row r="10" spans="2:11" s="48" customFormat="1" ht="20.100000000000001" customHeight="1" x14ac:dyDescent="0.35">
      <c r="B10" s="118" t="s">
        <v>195</v>
      </c>
      <c r="C10" s="119"/>
      <c r="D10" s="119"/>
      <c r="E10" s="116"/>
      <c r="F10" s="116"/>
      <c r="G10" s="116"/>
      <c r="H10" s="117"/>
      <c r="I10" s="123"/>
      <c r="J10" s="99"/>
    </row>
    <row r="11" spans="2:11" s="48" customFormat="1" ht="20.100000000000001" customHeight="1" x14ac:dyDescent="0.35">
      <c r="B11" s="118" t="s">
        <v>195</v>
      </c>
      <c r="C11" s="119"/>
      <c r="D11" s="119"/>
      <c r="E11" s="116"/>
      <c r="F11" s="116"/>
      <c r="G11" s="116"/>
      <c r="H11" s="117"/>
      <c r="I11" s="123"/>
      <c r="J11" s="99"/>
    </row>
    <row r="12" spans="2:11" s="48" customFormat="1" ht="20.100000000000001" customHeight="1" thickBot="1" x14ac:dyDescent="0.4">
      <c r="B12" s="120" t="s">
        <v>195</v>
      </c>
      <c r="C12" s="120"/>
      <c r="D12" s="120"/>
      <c r="E12" s="121"/>
      <c r="F12" s="121"/>
      <c r="G12" s="121"/>
      <c r="H12" s="121"/>
      <c r="I12" s="124"/>
      <c r="J12" s="99"/>
    </row>
    <row r="13" spans="2:11" s="48" customFormat="1" ht="30" customHeight="1" thickBot="1" x14ac:dyDescent="0.4">
      <c r="B13" s="671" t="s">
        <v>263</v>
      </c>
      <c r="C13" s="672"/>
      <c r="D13" s="673"/>
      <c r="E13" s="257">
        <v>180000</v>
      </c>
      <c r="F13" s="257">
        <v>360000</v>
      </c>
      <c r="G13" s="257"/>
      <c r="H13" s="257"/>
      <c r="I13" s="257"/>
      <c r="J13" s="99"/>
    </row>
    <row r="14" spans="2:11" x14ac:dyDescent="0.3">
      <c r="I14" s="70"/>
    </row>
    <row r="15" spans="2:11" x14ac:dyDescent="0.3">
      <c r="B15" s="665" t="s">
        <v>690</v>
      </c>
      <c r="C15" s="665"/>
      <c r="D15" s="665"/>
      <c r="E15" s="665"/>
      <c r="F15" s="665"/>
      <c r="G15" s="665"/>
      <c r="H15" s="665"/>
      <c r="I15" s="102"/>
    </row>
    <row r="16" spans="2:11" x14ac:dyDescent="0.3">
      <c r="B16" s="57"/>
      <c r="C16" s="57"/>
      <c r="D16" s="57"/>
    </row>
    <row r="19" spans="2:12" x14ac:dyDescent="0.3">
      <c r="I19" s="101"/>
      <c r="J19" s="101"/>
      <c r="K19" s="101"/>
    </row>
    <row r="20" spans="2:12" ht="16.2" thickBot="1" x14ac:dyDescent="0.35">
      <c r="B20" s="122"/>
      <c r="C20" s="122"/>
      <c r="D20" s="122"/>
      <c r="E20" s="122"/>
      <c r="F20" s="122"/>
      <c r="G20" s="122"/>
      <c r="H20" s="122"/>
      <c r="I20" s="114" t="s">
        <v>3</v>
      </c>
    </row>
    <row r="21" spans="2:12" s="48" customFormat="1" ht="36" customHeight="1" thickBot="1" x14ac:dyDescent="0.4">
      <c r="B21" s="666" t="s">
        <v>824</v>
      </c>
      <c r="C21" s="667"/>
      <c r="D21" s="667"/>
      <c r="E21" s="667"/>
      <c r="F21" s="667"/>
      <c r="G21" s="667"/>
      <c r="H21" s="667"/>
      <c r="I21" s="668"/>
      <c r="L21" s="49"/>
    </row>
    <row r="22" spans="2:12" s="48" customFormat="1" ht="49.5" customHeight="1" x14ac:dyDescent="0.35">
      <c r="B22" s="669" t="s">
        <v>223</v>
      </c>
      <c r="C22" s="660" t="s">
        <v>224</v>
      </c>
      <c r="D22" s="660" t="s">
        <v>262</v>
      </c>
      <c r="E22" s="258" t="s">
        <v>45</v>
      </c>
      <c r="F22" s="258" t="s">
        <v>197</v>
      </c>
      <c r="G22" s="258" t="s">
        <v>225</v>
      </c>
      <c r="H22" s="258" t="s">
        <v>198</v>
      </c>
      <c r="I22" s="259" t="s">
        <v>227</v>
      </c>
    </row>
    <row r="23" spans="2:12" s="48" customFormat="1" ht="18.600000000000001" thickBot="1" x14ac:dyDescent="0.4">
      <c r="B23" s="670"/>
      <c r="C23" s="661"/>
      <c r="D23" s="661"/>
      <c r="E23" s="260">
        <v>1</v>
      </c>
      <c r="F23" s="260">
        <v>2</v>
      </c>
      <c r="G23" s="260">
        <v>3</v>
      </c>
      <c r="H23" s="260" t="s">
        <v>199</v>
      </c>
      <c r="I23" s="261">
        <v>5</v>
      </c>
    </row>
    <row r="24" spans="2:12" s="48" customFormat="1" ht="39.6" customHeight="1" x14ac:dyDescent="0.35">
      <c r="B24" s="119" t="s">
        <v>814</v>
      </c>
      <c r="C24" s="119" t="s">
        <v>815</v>
      </c>
      <c r="D24" s="115" t="s">
        <v>800</v>
      </c>
      <c r="E24" s="116">
        <v>360000</v>
      </c>
      <c r="F24" s="116">
        <v>375120</v>
      </c>
      <c r="G24" s="116">
        <v>311680</v>
      </c>
      <c r="H24" s="117">
        <f>F24-G24</f>
        <v>63440</v>
      </c>
      <c r="I24" s="123"/>
    </row>
    <row r="25" spans="2:12" s="48" customFormat="1" ht="20.100000000000001" customHeight="1" x14ac:dyDescent="0.35">
      <c r="B25" s="115" t="s">
        <v>195</v>
      </c>
      <c r="C25" s="115"/>
      <c r="D25" s="115"/>
      <c r="E25" s="116"/>
      <c r="F25" s="116"/>
      <c r="G25" s="116"/>
      <c r="H25" s="117"/>
      <c r="I25" s="123"/>
    </row>
    <row r="26" spans="2:12" s="48" customFormat="1" ht="20.100000000000001" customHeight="1" x14ac:dyDescent="0.35">
      <c r="B26" s="115" t="s">
        <v>195</v>
      </c>
      <c r="C26" s="115"/>
      <c r="D26" s="115"/>
      <c r="E26" s="116"/>
      <c r="F26" s="116"/>
      <c r="G26" s="116"/>
      <c r="H26" s="117"/>
      <c r="I26" s="123"/>
    </row>
    <row r="27" spans="2:12" s="48" customFormat="1" ht="20.100000000000001" customHeight="1" x14ac:dyDescent="0.35">
      <c r="B27" s="118" t="s">
        <v>195</v>
      </c>
      <c r="C27" s="119"/>
      <c r="D27" s="119"/>
      <c r="E27" s="116"/>
      <c r="F27" s="116"/>
      <c r="G27" s="116"/>
      <c r="H27" s="117"/>
      <c r="I27" s="123"/>
    </row>
    <row r="28" spans="2:12" s="48" customFormat="1" ht="20.100000000000001" customHeight="1" x14ac:dyDescent="0.35">
      <c r="B28" s="118" t="s">
        <v>195</v>
      </c>
      <c r="C28" s="119"/>
      <c r="D28" s="119"/>
      <c r="E28" s="116"/>
      <c r="F28" s="116"/>
      <c r="G28" s="116"/>
      <c r="H28" s="117"/>
      <c r="I28" s="123"/>
    </row>
    <row r="29" spans="2:12" s="48" customFormat="1" ht="20.100000000000001" customHeight="1" thickBot="1" x14ac:dyDescent="0.4">
      <c r="B29" s="120" t="s">
        <v>195</v>
      </c>
      <c r="C29" s="120"/>
      <c r="D29" s="120"/>
      <c r="E29" s="121"/>
      <c r="F29" s="121"/>
      <c r="G29" s="121"/>
      <c r="H29" s="121"/>
      <c r="I29" s="124"/>
    </row>
    <row r="30" spans="2:12" s="48" customFormat="1" ht="30" customHeight="1" thickBot="1" x14ac:dyDescent="0.4">
      <c r="B30" s="671" t="s">
        <v>263</v>
      </c>
      <c r="C30" s="672"/>
      <c r="D30" s="673"/>
      <c r="E30" s="257">
        <v>360000</v>
      </c>
      <c r="F30" s="257">
        <f>F24</f>
        <v>375120</v>
      </c>
      <c r="G30" s="257">
        <f>G24</f>
        <v>311680</v>
      </c>
      <c r="H30" s="257">
        <f>H24</f>
        <v>63440</v>
      </c>
      <c r="I30" s="257"/>
      <c r="J30" s="99"/>
    </row>
    <row r="31" spans="2:12" s="48" customFormat="1" ht="18" x14ac:dyDescent="0.35">
      <c r="B31" s="125"/>
      <c r="C31" s="125"/>
      <c r="D31" s="125"/>
      <c r="E31" s="126"/>
      <c r="F31" s="126"/>
      <c r="G31" s="126"/>
      <c r="H31" s="126"/>
      <c r="I31" s="100"/>
    </row>
    <row r="32" spans="2:12" s="48" customFormat="1" ht="18" x14ac:dyDescent="0.35">
      <c r="B32" s="125"/>
      <c r="C32" s="125"/>
      <c r="D32" s="125"/>
      <c r="E32" s="126"/>
      <c r="F32" s="126"/>
      <c r="G32" s="126"/>
      <c r="H32" s="126"/>
      <c r="I32" s="100"/>
    </row>
    <row r="33" spans="2:9" s="48" customFormat="1" ht="18" customHeight="1" x14ac:dyDescent="0.35">
      <c r="B33" s="659" t="s">
        <v>691</v>
      </c>
      <c r="C33" s="659"/>
      <c r="D33" s="659"/>
      <c r="E33" s="659"/>
      <c r="F33" s="659"/>
      <c r="G33" s="659"/>
      <c r="H33" s="659"/>
      <c r="I33" s="100"/>
    </row>
    <row r="34" spans="2:9" s="48" customFormat="1" ht="18" x14ac:dyDescent="0.35">
      <c r="B34" s="659" t="s">
        <v>579</v>
      </c>
      <c r="C34" s="659"/>
      <c r="D34" s="659"/>
      <c r="E34" s="659"/>
      <c r="F34" s="659"/>
      <c r="G34" s="659"/>
      <c r="H34" s="659"/>
      <c r="I34" s="100"/>
    </row>
    <row r="35" spans="2:9" s="48" customFormat="1" ht="18" x14ac:dyDescent="0.35">
      <c r="B35" s="125"/>
      <c r="C35" s="125"/>
      <c r="D35" s="125"/>
      <c r="E35" s="126"/>
      <c r="F35" s="126"/>
      <c r="G35" s="126"/>
      <c r="H35" s="126"/>
      <c r="I35" s="100"/>
    </row>
    <row r="36" spans="2:9" s="48" customFormat="1" ht="18" x14ac:dyDescent="0.35">
      <c r="B36" s="125"/>
      <c r="C36" s="125"/>
      <c r="D36" s="125"/>
      <c r="E36" s="126"/>
      <c r="F36" s="126"/>
      <c r="G36" s="126"/>
      <c r="H36" s="126"/>
      <c r="I36" s="100"/>
    </row>
    <row r="37" spans="2:9" s="48" customFormat="1" ht="18" x14ac:dyDescent="0.35">
      <c r="B37" s="58"/>
      <c r="C37" s="58"/>
      <c r="D37" s="58"/>
      <c r="E37" s="59"/>
      <c r="F37" s="60"/>
      <c r="G37" s="61"/>
      <c r="H37" s="112"/>
      <c r="I37" s="112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B1:R34"/>
  <sheetViews>
    <sheetView showGridLines="0" topLeftCell="B4" zoomScaleSheetLayoutView="75" workbookViewId="0">
      <selection activeCell="K8" sqref="K8"/>
    </sheetView>
  </sheetViews>
  <sheetFormatPr defaultColWidth="9.109375" defaultRowHeight="15.6" x14ac:dyDescent="0.3"/>
  <cols>
    <col min="1" max="1" width="5.5546875" style="2" customWidth="1"/>
    <col min="2" max="2" width="7.33203125" style="2" customWidth="1"/>
    <col min="3" max="3" width="22.6640625" style="2" customWidth="1"/>
    <col min="4" max="8" width="20.6640625" style="2" customWidth="1"/>
    <col min="9" max="9" width="18.6640625" style="2" customWidth="1"/>
    <col min="10" max="10" width="19.88671875" style="2" customWidth="1"/>
    <col min="11" max="11" width="14.6640625" style="2" customWidth="1"/>
    <col min="12" max="12" width="29.88671875" style="2" customWidth="1"/>
    <col min="13" max="13" width="34.33203125" style="2" customWidth="1"/>
    <col min="14" max="14" width="27.109375" style="2" customWidth="1"/>
    <col min="15" max="15" width="36.88671875" style="2" customWidth="1"/>
    <col min="16" max="16384" width="9.109375" style="2"/>
  </cols>
  <sheetData>
    <row r="1" spans="2:18" s="9" customFormat="1" ht="27.75" customHeight="1" x14ac:dyDescent="0.3"/>
    <row r="2" spans="2:18" x14ac:dyDescent="0.3">
      <c r="B2" s="1"/>
      <c r="H2" s="9"/>
      <c r="K2" s="9" t="s">
        <v>205</v>
      </c>
      <c r="N2" s="678"/>
      <c r="O2" s="678"/>
    </row>
    <row r="3" spans="2:18" x14ac:dyDescent="0.3">
      <c r="B3" s="1"/>
      <c r="N3" s="1"/>
      <c r="O3" s="12"/>
    </row>
    <row r="4" spans="2:18" x14ac:dyDescent="0.3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399999999999999" x14ac:dyDescent="0.35">
      <c r="B5" s="684" t="s">
        <v>48</v>
      </c>
      <c r="C5" s="684"/>
      <c r="D5" s="684"/>
      <c r="E5" s="684"/>
      <c r="F5" s="684"/>
      <c r="G5" s="684"/>
      <c r="H5" s="684"/>
      <c r="I5" s="684"/>
      <c r="J5" s="17"/>
      <c r="K5" s="17"/>
      <c r="L5" s="17"/>
      <c r="M5" s="17"/>
      <c r="N5" s="17"/>
      <c r="O5" s="17"/>
    </row>
    <row r="6" spans="2:18" x14ac:dyDescent="0.3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2" thickBot="1" x14ac:dyDescent="0.35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5">
      <c r="B8" s="679" t="s">
        <v>4</v>
      </c>
      <c r="C8" s="674" t="s">
        <v>5</v>
      </c>
      <c r="D8" s="676" t="s">
        <v>729</v>
      </c>
      <c r="E8" s="676" t="s">
        <v>727</v>
      </c>
      <c r="F8" s="676" t="s">
        <v>728</v>
      </c>
      <c r="G8" s="681" t="s">
        <v>825</v>
      </c>
      <c r="H8" s="682"/>
      <c r="I8" s="543" t="s">
        <v>823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3">
      <c r="B9" s="680"/>
      <c r="C9" s="675"/>
      <c r="D9" s="677"/>
      <c r="E9" s="677"/>
      <c r="F9" s="677"/>
      <c r="G9" s="264" t="s">
        <v>0</v>
      </c>
      <c r="H9" s="265" t="s">
        <v>46</v>
      </c>
      <c r="I9" s="683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5">
      <c r="B10" s="275" t="s">
        <v>53</v>
      </c>
      <c r="C10" s="266" t="s">
        <v>43</v>
      </c>
      <c r="D10" s="272"/>
      <c r="E10" s="272"/>
      <c r="F10" s="272"/>
      <c r="G10" s="272"/>
      <c r="H10" s="272"/>
      <c r="I10" s="271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5">
      <c r="B11" s="276" t="s">
        <v>54</v>
      </c>
      <c r="C11" s="267" t="s">
        <v>44</v>
      </c>
      <c r="D11" s="273"/>
      <c r="E11" s="273"/>
      <c r="F11" s="273"/>
      <c r="G11" s="273"/>
      <c r="H11" s="273"/>
      <c r="I11" s="269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5">
      <c r="B12" s="276" t="s">
        <v>55</v>
      </c>
      <c r="C12" s="267" t="s">
        <v>39</v>
      </c>
      <c r="D12" s="273"/>
      <c r="E12" s="273"/>
      <c r="F12" s="273"/>
      <c r="G12" s="273"/>
      <c r="H12" s="273"/>
      <c r="I12" s="269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5">
      <c r="B13" s="276" t="s">
        <v>56</v>
      </c>
      <c r="C13" s="267" t="s">
        <v>40</v>
      </c>
      <c r="D13" s="273"/>
      <c r="E13" s="273"/>
      <c r="F13" s="273"/>
      <c r="G13" s="273"/>
      <c r="H13" s="273"/>
      <c r="I13" s="269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5">
      <c r="B14" s="276" t="s">
        <v>57</v>
      </c>
      <c r="C14" s="267" t="s">
        <v>41</v>
      </c>
      <c r="D14" s="273">
        <v>540000</v>
      </c>
      <c r="E14" s="273">
        <v>192582</v>
      </c>
      <c r="F14" s="273">
        <v>540000</v>
      </c>
      <c r="G14" s="273">
        <v>270000</v>
      </c>
      <c r="H14" s="273">
        <v>56669</v>
      </c>
      <c r="I14" s="269">
        <f>IFERROR(H14/F14,"  ")</f>
        <v>0.10494259259259259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5">
      <c r="B15" s="276" t="s">
        <v>58</v>
      </c>
      <c r="C15" s="267" t="s">
        <v>42</v>
      </c>
      <c r="D15" s="273">
        <v>200000</v>
      </c>
      <c r="E15" s="273">
        <v>98175</v>
      </c>
      <c r="F15" s="273">
        <v>200000</v>
      </c>
      <c r="G15" s="273">
        <v>100000</v>
      </c>
      <c r="H15" s="273">
        <v>69412</v>
      </c>
      <c r="I15" s="269">
        <f>IFERROR(H15/F15,"  ")</f>
        <v>0.34705999999999998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3">
      <c r="B16" s="277" t="s">
        <v>59</v>
      </c>
      <c r="C16" s="268" t="s">
        <v>49</v>
      </c>
      <c r="D16" s="274"/>
      <c r="E16" s="274"/>
      <c r="F16" s="274"/>
      <c r="G16" s="274"/>
      <c r="H16" s="274"/>
      <c r="I16" s="270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2" thickBot="1" x14ac:dyDescent="0.35">
      <c r="B17" s="73"/>
      <c r="C17" s="73"/>
      <c r="D17" s="73"/>
      <c r="E17" s="73"/>
      <c r="F17" s="79"/>
    </row>
    <row r="18" spans="2:11" ht="20.25" customHeight="1" x14ac:dyDescent="0.3">
      <c r="B18" s="686" t="s">
        <v>193</v>
      </c>
      <c r="C18" s="689" t="s">
        <v>43</v>
      </c>
      <c r="D18" s="689"/>
      <c r="E18" s="690"/>
      <c r="F18" s="691" t="s">
        <v>44</v>
      </c>
      <c r="G18" s="689"/>
      <c r="H18" s="690"/>
      <c r="I18" s="691" t="s">
        <v>39</v>
      </c>
      <c r="J18" s="689"/>
      <c r="K18" s="690"/>
    </row>
    <row r="19" spans="2:11" x14ac:dyDescent="0.3">
      <c r="B19" s="687"/>
      <c r="C19" s="278">
        <v>1</v>
      </c>
      <c r="D19" s="278">
        <v>2</v>
      </c>
      <c r="E19" s="279">
        <v>3</v>
      </c>
      <c r="F19" s="280">
        <v>4</v>
      </c>
      <c r="G19" s="278">
        <v>5</v>
      </c>
      <c r="H19" s="279">
        <v>6</v>
      </c>
      <c r="I19" s="280">
        <v>7</v>
      </c>
      <c r="J19" s="278">
        <v>8</v>
      </c>
      <c r="K19" s="279">
        <v>9</v>
      </c>
    </row>
    <row r="20" spans="2:11" x14ac:dyDescent="0.3">
      <c r="B20" s="688"/>
      <c r="C20" s="281" t="s">
        <v>194</v>
      </c>
      <c r="D20" s="281" t="s">
        <v>195</v>
      </c>
      <c r="E20" s="282" t="s">
        <v>196</v>
      </c>
      <c r="F20" s="283" t="s">
        <v>194</v>
      </c>
      <c r="G20" s="281" t="s">
        <v>195</v>
      </c>
      <c r="H20" s="282" t="s">
        <v>196</v>
      </c>
      <c r="I20" s="283" t="s">
        <v>194</v>
      </c>
      <c r="J20" s="281" t="s">
        <v>195</v>
      </c>
      <c r="K20" s="282" t="s">
        <v>196</v>
      </c>
    </row>
    <row r="21" spans="2:11" x14ac:dyDescent="0.3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3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3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3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3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3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3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3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3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2" thickBot="1" x14ac:dyDescent="0.35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3">
      <c r="B32" s="685" t="s">
        <v>579</v>
      </c>
      <c r="C32" s="685"/>
      <c r="D32" s="685"/>
      <c r="E32" s="685"/>
      <c r="F32" s="685"/>
      <c r="G32" s="685"/>
      <c r="H32" s="685"/>
      <c r="I32" s="13"/>
    </row>
    <row r="33" spans="2:7" x14ac:dyDescent="0.3">
      <c r="B33" s="13"/>
      <c r="C33" s="13"/>
      <c r="D33" s="13"/>
      <c r="E33" s="13"/>
      <c r="G33" s="13"/>
    </row>
    <row r="34" spans="2:7" x14ac:dyDescent="0.3">
      <c r="B34" s="13"/>
      <c r="C34" s="13"/>
      <c r="E34" s="13"/>
    </row>
  </sheetData>
  <mergeCells count="14">
    <mergeCell ref="B32:H32"/>
    <mergeCell ref="B18:B20"/>
    <mergeCell ref="C18:E18"/>
    <mergeCell ref="F18:H18"/>
    <mergeCell ref="I18:K18"/>
    <mergeCell ref="C8:C9"/>
    <mergeCell ref="E8:E9"/>
    <mergeCell ref="N2:O2"/>
    <mergeCell ref="B8:B9"/>
    <mergeCell ref="F8:F9"/>
    <mergeCell ref="G8:H8"/>
    <mergeCell ref="I8:I9"/>
    <mergeCell ref="D8:D9"/>
    <mergeCell ref="B5:I5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57"/>
  <sheetViews>
    <sheetView showGridLines="0" topLeftCell="A25" workbookViewId="0">
      <selection activeCell="A25" sqref="A25:XFD25"/>
    </sheetView>
  </sheetViews>
  <sheetFormatPr defaultRowHeight="15.6" x14ac:dyDescent="0.3"/>
  <cols>
    <col min="1" max="1" width="5.44140625" style="13" customWidth="1"/>
    <col min="2" max="2" width="12.6640625" style="13" customWidth="1"/>
    <col min="3" max="7" width="15.6640625" style="13" customWidth="1"/>
    <col min="8" max="8" width="17.109375" style="13" customWidth="1"/>
    <col min="9" max="9" width="8.6640625" style="13" customWidth="1"/>
    <col min="10" max="10" width="17.6640625" style="13" customWidth="1"/>
    <col min="11" max="11" width="8.6640625" style="13" customWidth="1"/>
    <col min="12" max="12" width="17.6640625" style="13" customWidth="1"/>
    <col min="13" max="13" width="43" style="13" customWidth="1"/>
    <col min="14" max="14" width="18.44140625" style="13" customWidth="1"/>
    <col min="15" max="259" width="9.109375" style="13"/>
    <col min="260" max="260" width="5.44140625" style="13" customWidth="1"/>
    <col min="261" max="261" width="18" style="13" bestFit="1" customWidth="1"/>
    <col min="262" max="262" width="18" style="13" customWidth="1"/>
    <col min="263" max="263" width="17.44140625" style="13" customWidth="1"/>
    <col min="264" max="264" width="17.5546875" style="13" bestFit="1" customWidth="1"/>
    <col min="265" max="265" width="19.44140625" style="13" customWidth="1"/>
    <col min="266" max="266" width="15.88671875" style="13" customWidth="1"/>
    <col min="267" max="267" width="17.88671875" style="13" customWidth="1"/>
    <col min="268" max="268" width="22.109375" style="13" customWidth="1"/>
    <col min="269" max="269" width="15.44140625" style="13" bestFit="1" customWidth="1"/>
    <col min="270" max="270" width="18.44140625" style="13" customWidth="1"/>
    <col min="271" max="515" width="9.109375" style="13"/>
    <col min="516" max="516" width="5.44140625" style="13" customWidth="1"/>
    <col min="517" max="517" width="18" style="13" bestFit="1" customWidth="1"/>
    <col min="518" max="518" width="18" style="13" customWidth="1"/>
    <col min="519" max="519" width="17.44140625" style="13" customWidth="1"/>
    <col min="520" max="520" width="17.5546875" style="13" bestFit="1" customWidth="1"/>
    <col min="521" max="521" width="19.44140625" style="13" customWidth="1"/>
    <col min="522" max="522" width="15.88671875" style="13" customWidth="1"/>
    <col min="523" max="523" width="17.88671875" style="13" customWidth="1"/>
    <col min="524" max="524" width="22.109375" style="13" customWidth="1"/>
    <col min="525" max="525" width="15.44140625" style="13" bestFit="1" customWidth="1"/>
    <col min="526" max="526" width="18.44140625" style="13" customWidth="1"/>
    <col min="527" max="771" width="9.109375" style="13"/>
    <col min="772" max="772" width="5.44140625" style="13" customWidth="1"/>
    <col min="773" max="773" width="18" style="13" bestFit="1" customWidth="1"/>
    <col min="774" max="774" width="18" style="13" customWidth="1"/>
    <col min="775" max="775" width="17.44140625" style="13" customWidth="1"/>
    <col min="776" max="776" width="17.5546875" style="13" bestFit="1" customWidth="1"/>
    <col min="777" max="777" width="19.44140625" style="13" customWidth="1"/>
    <col min="778" max="778" width="15.88671875" style="13" customWidth="1"/>
    <col min="779" max="779" width="17.88671875" style="13" customWidth="1"/>
    <col min="780" max="780" width="22.109375" style="13" customWidth="1"/>
    <col min="781" max="781" width="15.44140625" style="13" bestFit="1" customWidth="1"/>
    <col min="782" max="782" width="18.44140625" style="13" customWidth="1"/>
    <col min="783" max="1027" width="9.109375" style="13"/>
    <col min="1028" max="1028" width="5.44140625" style="13" customWidth="1"/>
    <col min="1029" max="1029" width="18" style="13" bestFit="1" customWidth="1"/>
    <col min="1030" max="1030" width="18" style="13" customWidth="1"/>
    <col min="1031" max="1031" width="17.44140625" style="13" customWidth="1"/>
    <col min="1032" max="1032" width="17.5546875" style="13" bestFit="1" customWidth="1"/>
    <col min="1033" max="1033" width="19.44140625" style="13" customWidth="1"/>
    <col min="1034" max="1034" width="15.88671875" style="13" customWidth="1"/>
    <col min="1035" max="1035" width="17.88671875" style="13" customWidth="1"/>
    <col min="1036" max="1036" width="22.109375" style="13" customWidth="1"/>
    <col min="1037" max="1037" width="15.44140625" style="13" bestFit="1" customWidth="1"/>
    <col min="1038" max="1038" width="18.44140625" style="13" customWidth="1"/>
    <col min="1039" max="1283" width="9.109375" style="13"/>
    <col min="1284" max="1284" width="5.44140625" style="13" customWidth="1"/>
    <col min="1285" max="1285" width="18" style="13" bestFit="1" customWidth="1"/>
    <col min="1286" max="1286" width="18" style="13" customWidth="1"/>
    <col min="1287" max="1287" width="17.44140625" style="13" customWidth="1"/>
    <col min="1288" max="1288" width="17.5546875" style="13" bestFit="1" customWidth="1"/>
    <col min="1289" max="1289" width="19.44140625" style="13" customWidth="1"/>
    <col min="1290" max="1290" width="15.88671875" style="13" customWidth="1"/>
    <col min="1291" max="1291" width="17.88671875" style="13" customWidth="1"/>
    <col min="1292" max="1292" width="22.109375" style="13" customWidth="1"/>
    <col min="1293" max="1293" width="15.44140625" style="13" bestFit="1" customWidth="1"/>
    <col min="1294" max="1294" width="18.44140625" style="13" customWidth="1"/>
    <col min="1295" max="1539" width="9.109375" style="13"/>
    <col min="1540" max="1540" width="5.44140625" style="13" customWidth="1"/>
    <col min="1541" max="1541" width="18" style="13" bestFit="1" customWidth="1"/>
    <col min="1542" max="1542" width="18" style="13" customWidth="1"/>
    <col min="1543" max="1543" width="17.44140625" style="13" customWidth="1"/>
    <col min="1544" max="1544" width="17.5546875" style="13" bestFit="1" customWidth="1"/>
    <col min="1545" max="1545" width="19.44140625" style="13" customWidth="1"/>
    <col min="1546" max="1546" width="15.88671875" style="13" customWidth="1"/>
    <col min="1547" max="1547" width="17.88671875" style="13" customWidth="1"/>
    <col min="1548" max="1548" width="22.109375" style="13" customWidth="1"/>
    <col min="1549" max="1549" width="15.44140625" style="13" bestFit="1" customWidth="1"/>
    <col min="1550" max="1550" width="18.44140625" style="13" customWidth="1"/>
    <col min="1551" max="1795" width="9.109375" style="13"/>
    <col min="1796" max="1796" width="5.44140625" style="13" customWidth="1"/>
    <col min="1797" max="1797" width="18" style="13" bestFit="1" customWidth="1"/>
    <col min="1798" max="1798" width="18" style="13" customWidth="1"/>
    <col min="1799" max="1799" width="17.44140625" style="13" customWidth="1"/>
    <col min="1800" max="1800" width="17.5546875" style="13" bestFit="1" customWidth="1"/>
    <col min="1801" max="1801" width="19.44140625" style="13" customWidth="1"/>
    <col min="1802" max="1802" width="15.88671875" style="13" customWidth="1"/>
    <col min="1803" max="1803" width="17.88671875" style="13" customWidth="1"/>
    <col min="1804" max="1804" width="22.109375" style="13" customWidth="1"/>
    <col min="1805" max="1805" width="15.44140625" style="13" bestFit="1" customWidth="1"/>
    <col min="1806" max="1806" width="18.44140625" style="13" customWidth="1"/>
    <col min="1807" max="2051" width="9.109375" style="13"/>
    <col min="2052" max="2052" width="5.44140625" style="13" customWidth="1"/>
    <col min="2053" max="2053" width="18" style="13" bestFit="1" customWidth="1"/>
    <col min="2054" max="2054" width="18" style="13" customWidth="1"/>
    <col min="2055" max="2055" width="17.44140625" style="13" customWidth="1"/>
    <col min="2056" max="2056" width="17.5546875" style="13" bestFit="1" customWidth="1"/>
    <col min="2057" max="2057" width="19.44140625" style="13" customWidth="1"/>
    <col min="2058" max="2058" width="15.88671875" style="13" customWidth="1"/>
    <col min="2059" max="2059" width="17.88671875" style="13" customWidth="1"/>
    <col min="2060" max="2060" width="22.109375" style="13" customWidth="1"/>
    <col min="2061" max="2061" width="15.44140625" style="13" bestFit="1" customWidth="1"/>
    <col min="2062" max="2062" width="18.44140625" style="13" customWidth="1"/>
    <col min="2063" max="2307" width="9.109375" style="13"/>
    <col min="2308" max="2308" width="5.44140625" style="13" customWidth="1"/>
    <col min="2309" max="2309" width="18" style="13" bestFit="1" customWidth="1"/>
    <col min="2310" max="2310" width="18" style="13" customWidth="1"/>
    <col min="2311" max="2311" width="17.44140625" style="13" customWidth="1"/>
    <col min="2312" max="2312" width="17.5546875" style="13" bestFit="1" customWidth="1"/>
    <col min="2313" max="2313" width="19.44140625" style="13" customWidth="1"/>
    <col min="2314" max="2314" width="15.88671875" style="13" customWidth="1"/>
    <col min="2315" max="2315" width="17.88671875" style="13" customWidth="1"/>
    <col min="2316" max="2316" width="22.109375" style="13" customWidth="1"/>
    <col min="2317" max="2317" width="15.44140625" style="13" bestFit="1" customWidth="1"/>
    <col min="2318" max="2318" width="18.44140625" style="13" customWidth="1"/>
    <col min="2319" max="2563" width="9.109375" style="13"/>
    <col min="2564" max="2564" width="5.44140625" style="13" customWidth="1"/>
    <col min="2565" max="2565" width="18" style="13" bestFit="1" customWidth="1"/>
    <col min="2566" max="2566" width="18" style="13" customWidth="1"/>
    <col min="2567" max="2567" width="17.44140625" style="13" customWidth="1"/>
    <col min="2568" max="2568" width="17.5546875" style="13" bestFit="1" customWidth="1"/>
    <col min="2569" max="2569" width="19.44140625" style="13" customWidth="1"/>
    <col min="2570" max="2570" width="15.88671875" style="13" customWidth="1"/>
    <col min="2571" max="2571" width="17.88671875" style="13" customWidth="1"/>
    <col min="2572" max="2572" width="22.109375" style="13" customWidth="1"/>
    <col min="2573" max="2573" width="15.44140625" style="13" bestFit="1" customWidth="1"/>
    <col min="2574" max="2574" width="18.44140625" style="13" customWidth="1"/>
    <col min="2575" max="2819" width="9.109375" style="13"/>
    <col min="2820" max="2820" width="5.44140625" style="13" customWidth="1"/>
    <col min="2821" max="2821" width="18" style="13" bestFit="1" customWidth="1"/>
    <col min="2822" max="2822" width="18" style="13" customWidth="1"/>
    <col min="2823" max="2823" width="17.44140625" style="13" customWidth="1"/>
    <col min="2824" max="2824" width="17.5546875" style="13" bestFit="1" customWidth="1"/>
    <col min="2825" max="2825" width="19.44140625" style="13" customWidth="1"/>
    <col min="2826" max="2826" width="15.88671875" style="13" customWidth="1"/>
    <col min="2827" max="2827" width="17.88671875" style="13" customWidth="1"/>
    <col min="2828" max="2828" width="22.109375" style="13" customWidth="1"/>
    <col min="2829" max="2829" width="15.44140625" style="13" bestFit="1" customWidth="1"/>
    <col min="2830" max="2830" width="18.44140625" style="13" customWidth="1"/>
    <col min="2831" max="3075" width="9.109375" style="13"/>
    <col min="3076" max="3076" width="5.44140625" style="13" customWidth="1"/>
    <col min="3077" max="3077" width="18" style="13" bestFit="1" customWidth="1"/>
    <col min="3078" max="3078" width="18" style="13" customWidth="1"/>
    <col min="3079" max="3079" width="17.44140625" style="13" customWidth="1"/>
    <col min="3080" max="3080" width="17.5546875" style="13" bestFit="1" customWidth="1"/>
    <col min="3081" max="3081" width="19.44140625" style="13" customWidth="1"/>
    <col min="3082" max="3082" width="15.88671875" style="13" customWidth="1"/>
    <col min="3083" max="3083" width="17.88671875" style="13" customWidth="1"/>
    <col min="3084" max="3084" width="22.109375" style="13" customWidth="1"/>
    <col min="3085" max="3085" width="15.44140625" style="13" bestFit="1" customWidth="1"/>
    <col min="3086" max="3086" width="18.44140625" style="13" customWidth="1"/>
    <col min="3087" max="3331" width="9.109375" style="13"/>
    <col min="3332" max="3332" width="5.44140625" style="13" customWidth="1"/>
    <col min="3333" max="3333" width="18" style="13" bestFit="1" customWidth="1"/>
    <col min="3334" max="3334" width="18" style="13" customWidth="1"/>
    <col min="3335" max="3335" width="17.44140625" style="13" customWidth="1"/>
    <col min="3336" max="3336" width="17.5546875" style="13" bestFit="1" customWidth="1"/>
    <col min="3337" max="3337" width="19.44140625" style="13" customWidth="1"/>
    <col min="3338" max="3338" width="15.88671875" style="13" customWidth="1"/>
    <col min="3339" max="3339" width="17.88671875" style="13" customWidth="1"/>
    <col min="3340" max="3340" width="22.109375" style="13" customWidth="1"/>
    <col min="3341" max="3341" width="15.44140625" style="13" bestFit="1" customWidth="1"/>
    <col min="3342" max="3342" width="18.44140625" style="13" customWidth="1"/>
    <col min="3343" max="3587" width="9.109375" style="13"/>
    <col min="3588" max="3588" width="5.44140625" style="13" customWidth="1"/>
    <col min="3589" max="3589" width="18" style="13" bestFit="1" customWidth="1"/>
    <col min="3590" max="3590" width="18" style="13" customWidth="1"/>
    <col min="3591" max="3591" width="17.44140625" style="13" customWidth="1"/>
    <col min="3592" max="3592" width="17.5546875" style="13" bestFit="1" customWidth="1"/>
    <col min="3593" max="3593" width="19.44140625" style="13" customWidth="1"/>
    <col min="3594" max="3594" width="15.88671875" style="13" customWidth="1"/>
    <col min="3595" max="3595" width="17.88671875" style="13" customWidth="1"/>
    <col min="3596" max="3596" width="22.109375" style="13" customWidth="1"/>
    <col min="3597" max="3597" width="15.44140625" style="13" bestFit="1" customWidth="1"/>
    <col min="3598" max="3598" width="18.44140625" style="13" customWidth="1"/>
    <col min="3599" max="3843" width="9.109375" style="13"/>
    <col min="3844" max="3844" width="5.44140625" style="13" customWidth="1"/>
    <col min="3845" max="3845" width="18" style="13" bestFit="1" customWidth="1"/>
    <col min="3846" max="3846" width="18" style="13" customWidth="1"/>
    <col min="3847" max="3847" width="17.44140625" style="13" customWidth="1"/>
    <col min="3848" max="3848" width="17.5546875" style="13" bestFit="1" customWidth="1"/>
    <col min="3849" max="3849" width="19.44140625" style="13" customWidth="1"/>
    <col min="3850" max="3850" width="15.88671875" style="13" customWidth="1"/>
    <col min="3851" max="3851" width="17.88671875" style="13" customWidth="1"/>
    <col min="3852" max="3852" width="22.109375" style="13" customWidth="1"/>
    <col min="3853" max="3853" width="15.44140625" style="13" bestFit="1" customWidth="1"/>
    <col min="3854" max="3854" width="18.44140625" style="13" customWidth="1"/>
    <col min="3855" max="4099" width="9.109375" style="13"/>
    <col min="4100" max="4100" width="5.44140625" style="13" customWidth="1"/>
    <col min="4101" max="4101" width="18" style="13" bestFit="1" customWidth="1"/>
    <col min="4102" max="4102" width="18" style="13" customWidth="1"/>
    <col min="4103" max="4103" width="17.44140625" style="13" customWidth="1"/>
    <col min="4104" max="4104" width="17.5546875" style="13" bestFit="1" customWidth="1"/>
    <col min="4105" max="4105" width="19.44140625" style="13" customWidth="1"/>
    <col min="4106" max="4106" width="15.88671875" style="13" customWidth="1"/>
    <col min="4107" max="4107" width="17.88671875" style="13" customWidth="1"/>
    <col min="4108" max="4108" width="22.109375" style="13" customWidth="1"/>
    <col min="4109" max="4109" width="15.44140625" style="13" bestFit="1" customWidth="1"/>
    <col min="4110" max="4110" width="18.44140625" style="13" customWidth="1"/>
    <col min="4111" max="4355" width="9.109375" style="13"/>
    <col min="4356" max="4356" width="5.44140625" style="13" customWidth="1"/>
    <col min="4357" max="4357" width="18" style="13" bestFit="1" customWidth="1"/>
    <col min="4358" max="4358" width="18" style="13" customWidth="1"/>
    <col min="4359" max="4359" width="17.44140625" style="13" customWidth="1"/>
    <col min="4360" max="4360" width="17.5546875" style="13" bestFit="1" customWidth="1"/>
    <col min="4361" max="4361" width="19.44140625" style="13" customWidth="1"/>
    <col min="4362" max="4362" width="15.88671875" style="13" customWidth="1"/>
    <col min="4363" max="4363" width="17.88671875" style="13" customWidth="1"/>
    <col min="4364" max="4364" width="22.109375" style="13" customWidth="1"/>
    <col min="4365" max="4365" width="15.44140625" style="13" bestFit="1" customWidth="1"/>
    <col min="4366" max="4366" width="18.44140625" style="13" customWidth="1"/>
    <col min="4367" max="4611" width="9.109375" style="13"/>
    <col min="4612" max="4612" width="5.44140625" style="13" customWidth="1"/>
    <col min="4613" max="4613" width="18" style="13" bestFit="1" customWidth="1"/>
    <col min="4614" max="4614" width="18" style="13" customWidth="1"/>
    <col min="4615" max="4615" width="17.44140625" style="13" customWidth="1"/>
    <col min="4616" max="4616" width="17.5546875" style="13" bestFit="1" customWidth="1"/>
    <col min="4617" max="4617" width="19.44140625" style="13" customWidth="1"/>
    <col min="4618" max="4618" width="15.88671875" style="13" customWidth="1"/>
    <col min="4619" max="4619" width="17.88671875" style="13" customWidth="1"/>
    <col min="4620" max="4620" width="22.109375" style="13" customWidth="1"/>
    <col min="4621" max="4621" width="15.44140625" style="13" bestFit="1" customWidth="1"/>
    <col min="4622" max="4622" width="18.44140625" style="13" customWidth="1"/>
    <col min="4623" max="4867" width="9.109375" style="13"/>
    <col min="4868" max="4868" width="5.44140625" style="13" customWidth="1"/>
    <col min="4869" max="4869" width="18" style="13" bestFit="1" customWidth="1"/>
    <col min="4870" max="4870" width="18" style="13" customWidth="1"/>
    <col min="4871" max="4871" width="17.44140625" style="13" customWidth="1"/>
    <col min="4872" max="4872" width="17.5546875" style="13" bestFit="1" customWidth="1"/>
    <col min="4873" max="4873" width="19.44140625" style="13" customWidth="1"/>
    <col min="4874" max="4874" width="15.88671875" style="13" customWidth="1"/>
    <col min="4875" max="4875" width="17.88671875" style="13" customWidth="1"/>
    <col min="4876" max="4876" width="22.109375" style="13" customWidth="1"/>
    <col min="4877" max="4877" width="15.44140625" style="13" bestFit="1" customWidth="1"/>
    <col min="4878" max="4878" width="18.44140625" style="13" customWidth="1"/>
    <col min="4879" max="5123" width="9.109375" style="13"/>
    <col min="5124" max="5124" width="5.44140625" style="13" customWidth="1"/>
    <col min="5125" max="5125" width="18" style="13" bestFit="1" customWidth="1"/>
    <col min="5126" max="5126" width="18" style="13" customWidth="1"/>
    <col min="5127" max="5127" width="17.44140625" style="13" customWidth="1"/>
    <col min="5128" max="5128" width="17.5546875" style="13" bestFit="1" customWidth="1"/>
    <col min="5129" max="5129" width="19.44140625" style="13" customWidth="1"/>
    <col min="5130" max="5130" width="15.88671875" style="13" customWidth="1"/>
    <col min="5131" max="5131" width="17.88671875" style="13" customWidth="1"/>
    <col min="5132" max="5132" width="22.109375" style="13" customWidth="1"/>
    <col min="5133" max="5133" width="15.44140625" style="13" bestFit="1" customWidth="1"/>
    <col min="5134" max="5134" width="18.44140625" style="13" customWidth="1"/>
    <col min="5135" max="5379" width="9.109375" style="13"/>
    <col min="5380" max="5380" width="5.44140625" style="13" customWidth="1"/>
    <col min="5381" max="5381" width="18" style="13" bestFit="1" customWidth="1"/>
    <col min="5382" max="5382" width="18" style="13" customWidth="1"/>
    <col min="5383" max="5383" width="17.44140625" style="13" customWidth="1"/>
    <col min="5384" max="5384" width="17.5546875" style="13" bestFit="1" customWidth="1"/>
    <col min="5385" max="5385" width="19.44140625" style="13" customWidth="1"/>
    <col min="5386" max="5386" width="15.88671875" style="13" customWidth="1"/>
    <col min="5387" max="5387" width="17.88671875" style="13" customWidth="1"/>
    <col min="5388" max="5388" width="22.109375" style="13" customWidth="1"/>
    <col min="5389" max="5389" width="15.44140625" style="13" bestFit="1" customWidth="1"/>
    <col min="5390" max="5390" width="18.44140625" style="13" customWidth="1"/>
    <col min="5391" max="5635" width="9.109375" style="13"/>
    <col min="5636" max="5636" width="5.44140625" style="13" customWidth="1"/>
    <col min="5637" max="5637" width="18" style="13" bestFit="1" customWidth="1"/>
    <col min="5638" max="5638" width="18" style="13" customWidth="1"/>
    <col min="5639" max="5639" width="17.44140625" style="13" customWidth="1"/>
    <col min="5640" max="5640" width="17.5546875" style="13" bestFit="1" customWidth="1"/>
    <col min="5641" max="5641" width="19.44140625" style="13" customWidth="1"/>
    <col min="5642" max="5642" width="15.88671875" style="13" customWidth="1"/>
    <col min="5643" max="5643" width="17.88671875" style="13" customWidth="1"/>
    <col min="5644" max="5644" width="22.109375" style="13" customWidth="1"/>
    <col min="5645" max="5645" width="15.44140625" style="13" bestFit="1" customWidth="1"/>
    <col min="5646" max="5646" width="18.44140625" style="13" customWidth="1"/>
    <col min="5647" max="5891" width="9.109375" style="13"/>
    <col min="5892" max="5892" width="5.44140625" style="13" customWidth="1"/>
    <col min="5893" max="5893" width="18" style="13" bestFit="1" customWidth="1"/>
    <col min="5894" max="5894" width="18" style="13" customWidth="1"/>
    <col min="5895" max="5895" width="17.44140625" style="13" customWidth="1"/>
    <col min="5896" max="5896" width="17.5546875" style="13" bestFit="1" customWidth="1"/>
    <col min="5897" max="5897" width="19.44140625" style="13" customWidth="1"/>
    <col min="5898" max="5898" width="15.88671875" style="13" customWidth="1"/>
    <col min="5899" max="5899" width="17.88671875" style="13" customWidth="1"/>
    <col min="5900" max="5900" width="22.109375" style="13" customWidth="1"/>
    <col min="5901" max="5901" width="15.44140625" style="13" bestFit="1" customWidth="1"/>
    <col min="5902" max="5902" width="18.44140625" style="13" customWidth="1"/>
    <col min="5903" max="6147" width="9.109375" style="13"/>
    <col min="6148" max="6148" width="5.44140625" style="13" customWidth="1"/>
    <col min="6149" max="6149" width="18" style="13" bestFit="1" customWidth="1"/>
    <col min="6150" max="6150" width="18" style="13" customWidth="1"/>
    <col min="6151" max="6151" width="17.44140625" style="13" customWidth="1"/>
    <col min="6152" max="6152" width="17.5546875" style="13" bestFit="1" customWidth="1"/>
    <col min="6153" max="6153" width="19.44140625" style="13" customWidth="1"/>
    <col min="6154" max="6154" width="15.88671875" style="13" customWidth="1"/>
    <col min="6155" max="6155" width="17.88671875" style="13" customWidth="1"/>
    <col min="6156" max="6156" width="22.109375" style="13" customWidth="1"/>
    <col min="6157" max="6157" width="15.44140625" style="13" bestFit="1" customWidth="1"/>
    <col min="6158" max="6158" width="18.44140625" style="13" customWidth="1"/>
    <col min="6159" max="6403" width="9.109375" style="13"/>
    <col min="6404" max="6404" width="5.44140625" style="13" customWidth="1"/>
    <col min="6405" max="6405" width="18" style="13" bestFit="1" customWidth="1"/>
    <col min="6406" max="6406" width="18" style="13" customWidth="1"/>
    <col min="6407" max="6407" width="17.44140625" style="13" customWidth="1"/>
    <col min="6408" max="6408" width="17.5546875" style="13" bestFit="1" customWidth="1"/>
    <col min="6409" max="6409" width="19.44140625" style="13" customWidth="1"/>
    <col min="6410" max="6410" width="15.88671875" style="13" customWidth="1"/>
    <col min="6411" max="6411" width="17.88671875" style="13" customWidth="1"/>
    <col min="6412" max="6412" width="22.109375" style="13" customWidth="1"/>
    <col min="6413" max="6413" width="15.44140625" style="13" bestFit="1" customWidth="1"/>
    <col min="6414" max="6414" width="18.44140625" style="13" customWidth="1"/>
    <col min="6415" max="6659" width="9.109375" style="13"/>
    <col min="6660" max="6660" width="5.44140625" style="13" customWidth="1"/>
    <col min="6661" max="6661" width="18" style="13" bestFit="1" customWidth="1"/>
    <col min="6662" max="6662" width="18" style="13" customWidth="1"/>
    <col min="6663" max="6663" width="17.44140625" style="13" customWidth="1"/>
    <col min="6664" max="6664" width="17.5546875" style="13" bestFit="1" customWidth="1"/>
    <col min="6665" max="6665" width="19.44140625" style="13" customWidth="1"/>
    <col min="6666" max="6666" width="15.88671875" style="13" customWidth="1"/>
    <col min="6667" max="6667" width="17.88671875" style="13" customWidth="1"/>
    <col min="6668" max="6668" width="22.109375" style="13" customWidth="1"/>
    <col min="6669" max="6669" width="15.44140625" style="13" bestFit="1" customWidth="1"/>
    <col min="6670" max="6670" width="18.44140625" style="13" customWidth="1"/>
    <col min="6671" max="6915" width="9.109375" style="13"/>
    <col min="6916" max="6916" width="5.44140625" style="13" customWidth="1"/>
    <col min="6917" max="6917" width="18" style="13" bestFit="1" customWidth="1"/>
    <col min="6918" max="6918" width="18" style="13" customWidth="1"/>
    <col min="6919" max="6919" width="17.44140625" style="13" customWidth="1"/>
    <col min="6920" max="6920" width="17.5546875" style="13" bestFit="1" customWidth="1"/>
    <col min="6921" max="6921" width="19.44140625" style="13" customWidth="1"/>
    <col min="6922" max="6922" width="15.88671875" style="13" customWidth="1"/>
    <col min="6923" max="6923" width="17.88671875" style="13" customWidth="1"/>
    <col min="6924" max="6924" width="22.109375" style="13" customWidth="1"/>
    <col min="6925" max="6925" width="15.44140625" style="13" bestFit="1" customWidth="1"/>
    <col min="6926" max="6926" width="18.44140625" style="13" customWidth="1"/>
    <col min="6927" max="7171" width="9.109375" style="13"/>
    <col min="7172" max="7172" width="5.44140625" style="13" customWidth="1"/>
    <col min="7173" max="7173" width="18" style="13" bestFit="1" customWidth="1"/>
    <col min="7174" max="7174" width="18" style="13" customWidth="1"/>
    <col min="7175" max="7175" width="17.44140625" style="13" customWidth="1"/>
    <col min="7176" max="7176" width="17.5546875" style="13" bestFit="1" customWidth="1"/>
    <col min="7177" max="7177" width="19.44140625" style="13" customWidth="1"/>
    <col min="7178" max="7178" width="15.88671875" style="13" customWidth="1"/>
    <col min="7179" max="7179" width="17.88671875" style="13" customWidth="1"/>
    <col min="7180" max="7180" width="22.109375" style="13" customWidth="1"/>
    <col min="7181" max="7181" width="15.44140625" style="13" bestFit="1" customWidth="1"/>
    <col min="7182" max="7182" width="18.44140625" style="13" customWidth="1"/>
    <col min="7183" max="7427" width="9.109375" style="13"/>
    <col min="7428" max="7428" width="5.44140625" style="13" customWidth="1"/>
    <col min="7429" max="7429" width="18" style="13" bestFit="1" customWidth="1"/>
    <col min="7430" max="7430" width="18" style="13" customWidth="1"/>
    <col min="7431" max="7431" width="17.44140625" style="13" customWidth="1"/>
    <col min="7432" max="7432" width="17.5546875" style="13" bestFit="1" customWidth="1"/>
    <col min="7433" max="7433" width="19.44140625" style="13" customWidth="1"/>
    <col min="7434" max="7434" width="15.88671875" style="13" customWidth="1"/>
    <col min="7435" max="7435" width="17.88671875" style="13" customWidth="1"/>
    <col min="7436" max="7436" width="22.109375" style="13" customWidth="1"/>
    <col min="7437" max="7437" width="15.44140625" style="13" bestFit="1" customWidth="1"/>
    <col min="7438" max="7438" width="18.44140625" style="13" customWidth="1"/>
    <col min="7439" max="7683" width="9.109375" style="13"/>
    <col min="7684" max="7684" width="5.44140625" style="13" customWidth="1"/>
    <col min="7685" max="7685" width="18" style="13" bestFit="1" customWidth="1"/>
    <col min="7686" max="7686" width="18" style="13" customWidth="1"/>
    <col min="7687" max="7687" width="17.44140625" style="13" customWidth="1"/>
    <col min="7688" max="7688" width="17.5546875" style="13" bestFit="1" customWidth="1"/>
    <col min="7689" max="7689" width="19.44140625" style="13" customWidth="1"/>
    <col min="7690" max="7690" width="15.88671875" style="13" customWidth="1"/>
    <col min="7691" max="7691" width="17.88671875" style="13" customWidth="1"/>
    <col min="7692" max="7692" width="22.109375" style="13" customWidth="1"/>
    <col min="7693" max="7693" width="15.44140625" style="13" bestFit="1" customWidth="1"/>
    <col min="7694" max="7694" width="18.44140625" style="13" customWidth="1"/>
    <col min="7695" max="7939" width="9.109375" style="13"/>
    <col min="7940" max="7940" width="5.44140625" style="13" customWidth="1"/>
    <col min="7941" max="7941" width="18" style="13" bestFit="1" customWidth="1"/>
    <col min="7942" max="7942" width="18" style="13" customWidth="1"/>
    <col min="7943" max="7943" width="17.44140625" style="13" customWidth="1"/>
    <col min="7944" max="7944" width="17.5546875" style="13" bestFit="1" customWidth="1"/>
    <col min="7945" max="7945" width="19.44140625" style="13" customWidth="1"/>
    <col min="7946" max="7946" width="15.88671875" style="13" customWidth="1"/>
    <col min="7947" max="7947" width="17.88671875" style="13" customWidth="1"/>
    <col min="7948" max="7948" width="22.109375" style="13" customWidth="1"/>
    <col min="7949" max="7949" width="15.44140625" style="13" bestFit="1" customWidth="1"/>
    <col min="7950" max="7950" width="18.44140625" style="13" customWidth="1"/>
    <col min="7951" max="8195" width="9.109375" style="13"/>
    <col min="8196" max="8196" width="5.44140625" style="13" customWidth="1"/>
    <col min="8197" max="8197" width="18" style="13" bestFit="1" customWidth="1"/>
    <col min="8198" max="8198" width="18" style="13" customWidth="1"/>
    <col min="8199" max="8199" width="17.44140625" style="13" customWidth="1"/>
    <col min="8200" max="8200" width="17.5546875" style="13" bestFit="1" customWidth="1"/>
    <col min="8201" max="8201" width="19.44140625" style="13" customWidth="1"/>
    <col min="8202" max="8202" width="15.88671875" style="13" customWidth="1"/>
    <col min="8203" max="8203" width="17.88671875" style="13" customWidth="1"/>
    <col min="8204" max="8204" width="22.109375" style="13" customWidth="1"/>
    <col min="8205" max="8205" width="15.44140625" style="13" bestFit="1" customWidth="1"/>
    <col min="8206" max="8206" width="18.44140625" style="13" customWidth="1"/>
    <col min="8207" max="8451" width="9.109375" style="13"/>
    <col min="8452" max="8452" width="5.44140625" style="13" customWidth="1"/>
    <col min="8453" max="8453" width="18" style="13" bestFit="1" customWidth="1"/>
    <col min="8454" max="8454" width="18" style="13" customWidth="1"/>
    <col min="8455" max="8455" width="17.44140625" style="13" customWidth="1"/>
    <col min="8456" max="8456" width="17.5546875" style="13" bestFit="1" customWidth="1"/>
    <col min="8457" max="8457" width="19.44140625" style="13" customWidth="1"/>
    <col min="8458" max="8458" width="15.88671875" style="13" customWidth="1"/>
    <col min="8459" max="8459" width="17.88671875" style="13" customWidth="1"/>
    <col min="8460" max="8460" width="22.109375" style="13" customWidth="1"/>
    <col min="8461" max="8461" width="15.44140625" style="13" bestFit="1" customWidth="1"/>
    <col min="8462" max="8462" width="18.44140625" style="13" customWidth="1"/>
    <col min="8463" max="8707" width="9.109375" style="13"/>
    <col min="8708" max="8708" width="5.44140625" style="13" customWidth="1"/>
    <col min="8709" max="8709" width="18" style="13" bestFit="1" customWidth="1"/>
    <col min="8710" max="8710" width="18" style="13" customWidth="1"/>
    <col min="8711" max="8711" width="17.44140625" style="13" customWidth="1"/>
    <col min="8712" max="8712" width="17.5546875" style="13" bestFit="1" customWidth="1"/>
    <col min="8713" max="8713" width="19.44140625" style="13" customWidth="1"/>
    <col min="8714" max="8714" width="15.88671875" style="13" customWidth="1"/>
    <col min="8715" max="8715" width="17.88671875" style="13" customWidth="1"/>
    <col min="8716" max="8716" width="22.109375" style="13" customWidth="1"/>
    <col min="8717" max="8717" width="15.44140625" style="13" bestFit="1" customWidth="1"/>
    <col min="8718" max="8718" width="18.44140625" style="13" customWidth="1"/>
    <col min="8719" max="8963" width="9.109375" style="13"/>
    <col min="8964" max="8964" width="5.44140625" style="13" customWidth="1"/>
    <col min="8965" max="8965" width="18" style="13" bestFit="1" customWidth="1"/>
    <col min="8966" max="8966" width="18" style="13" customWidth="1"/>
    <col min="8967" max="8967" width="17.44140625" style="13" customWidth="1"/>
    <col min="8968" max="8968" width="17.5546875" style="13" bestFit="1" customWidth="1"/>
    <col min="8969" max="8969" width="19.44140625" style="13" customWidth="1"/>
    <col min="8970" max="8970" width="15.88671875" style="13" customWidth="1"/>
    <col min="8971" max="8971" width="17.88671875" style="13" customWidth="1"/>
    <col min="8972" max="8972" width="22.109375" style="13" customWidth="1"/>
    <col min="8973" max="8973" width="15.44140625" style="13" bestFit="1" customWidth="1"/>
    <col min="8974" max="8974" width="18.44140625" style="13" customWidth="1"/>
    <col min="8975" max="9219" width="9.109375" style="13"/>
    <col min="9220" max="9220" width="5.44140625" style="13" customWidth="1"/>
    <col min="9221" max="9221" width="18" style="13" bestFit="1" customWidth="1"/>
    <col min="9222" max="9222" width="18" style="13" customWidth="1"/>
    <col min="9223" max="9223" width="17.44140625" style="13" customWidth="1"/>
    <col min="9224" max="9224" width="17.5546875" style="13" bestFit="1" customWidth="1"/>
    <col min="9225" max="9225" width="19.44140625" style="13" customWidth="1"/>
    <col min="9226" max="9226" width="15.88671875" style="13" customWidth="1"/>
    <col min="9227" max="9227" width="17.88671875" style="13" customWidth="1"/>
    <col min="9228" max="9228" width="22.109375" style="13" customWidth="1"/>
    <col min="9229" max="9229" width="15.44140625" style="13" bestFit="1" customWidth="1"/>
    <col min="9230" max="9230" width="18.44140625" style="13" customWidth="1"/>
    <col min="9231" max="9475" width="9.109375" style="13"/>
    <col min="9476" max="9476" width="5.44140625" style="13" customWidth="1"/>
    <col min="9477" max="9477" width="18" style="13" bestFit="1" customWidth="1"/>
    <col min="9478" max="9478" width="18" style="13" customWidth="1"/>
    <col min="9479" max="9479" width="17.44140625" style="13" customWidth="1"/>
    <col min="9480" max="9480" width="17.5546875" style="13" bestFit="1" customWidth="1"/>
    <col min="9481" max="9481" width="19.44140625" style="13" customWidth="1"/>
    <col min="9482" max="9482" width="15.88671875" style="13" customWidth="1"/>
    <col min="9483" max="9483" width="17.88671875" style="13" customWidth="1"/>
    <col min="9484" max="9484" width="22.109375" style="13" customWidth="1"/>
    <col min="9485" max="9485" width="15.44140625" style="13" bestFit="1" customWidth="1"/>
    <col min="9486" max="9486" width="18.44140625" style="13" customWidth="1"/>
    <col min="9487" max="9731" width="9.109375" style="13"/>
    <col min="9732" max="9732" width="5.44140625" style="13" customWidth="1"/>
    <col min="9733" max="9733" width="18" style="13" bestFit="1" customWidth="1"/>
    <col min="9734" max="9734" width="18" style="13" customWidth="1"/>
    <col min="9735" max="9735" width="17.44140625" style="13" customWidth="1"/>
    <col min="9736" max="9736" width="17.5546875" style="13" bestFit="1" customWidth="1"/>
    <col min="9737" max="9737" width="19.44140625" style="13" customWidth="1"/>
    <col min="9738" max="9738" width="15.88671875" style="13" customWidth="1"/>
    <col min="9739" max="9739" width="17.88671875" style="13" customWidth="1"/>
    <col min="9740" max="9740" width="22.109375" style="13" customWidth="1"/>
    <col min="9741" max="9741" width="15.44140625" style="13" bestFit="1" customWidth="1"/>
    <col min="9742" max="9742" width="18.44140625" style="13" customWidth="1"/>
    <col min="9743" max="9987" width="9.109375" style="13"/>
    <col min="9988" max="9988" width="5.44140625" style="13" customWidth="1"/>
    <col min="9989" max="9989" width="18" style="13" bestFit="1" customWidth="1"/>
    <col min="9990" max="9990" width="18" style="13" customWidth="1"/>
    <col min="9991" max="9991" width="17.44140625" style="13" customWidth="1"/>
    <col min="9992" max="9992" width="17.5546875" style="13" bestFit="1" customWidth="1"/>
    <col min="9993" max="9993" width="19.44140625" style="13" customWidth="1"/>
    <col min="9994" max="9994" width="15.88671875" style="13" customWidth="1"/>
    <col min="9995" max="9995" width="17.88671875" style="13" customWidth="1"/>
    <col min="9996" max="9996" width="22.109375" style="13" customWidth="1"/>
    <col min="9997" max="9997" width="15.44140625" style="13" bestFit="1" customWidth="1"/>
    <col min="9998" max="9998" width="18.44140625" style="13" customWidth="1"/>
    <col min="9999" max="10243" width="9.109375" style="13"/>
    <col min="10244" max="10244" width="5.44140625" style="13" customWidth="1"/>
    <col min="10245" max="10245" width="18" style="13" bestFit="1" customWidth="1"/>
    <col min="10246" max="10246" width="18" style="13" customWidth="1"/>
    <col min="10247" max="10247" width="17.44140625" style="13" customWidth="1"/>
    <col min="10248" max="10248" width="17.5546875" style="13" bestFit="1" customWidth="1"/>
    <col min="10249" max="10249" width="19.44140625" style="13" customWidth="1"/>
    <col min="10250" max="10250" width="15.88671875" style="13" customWidth="1"/>
    <col min="10251" max="10251" width="17.88671875" style="13" customWidth="1"/>
    <col min="10252" max="10252" width="22.109375" style="13" customWidth="1"/>
    <col min="10253" max="10253" width="15.44140625" style="13" bestFit="1" customWidth="1"/>
    <col min="10254" max="10254" width="18.44140625" style="13" customWidth="1"/>
    <col min="10255" max="10499" width="9.109375" style="13"/>
    <col min="10500" max="10500" width="5.44140625" style="13" customWidth="1"/>
    <col min="10501" max="10501" width="18" style="13" bestFit="1" customWidth="1"/>
    <col min="10502" max="10502" width="18" style="13" customWidth="1"/>
    <col min="10503" max="10503" width="17.44140625" style="13" customWidth="1"/>
    <col min="10504" max="10504" width="17.5546875" style="13" bestFit="1" customWidth="1"/>
    <col min="10505" max="10505" width="19.44140625" style="13" customWidth="1"/>
    <col min="10506" max="10506" width="15.88671875" style="13" customWidth="1"/>
    <col min="10507" max="10507" width="17.88671875" style="13" customWidth="1"/>
    <col min="10508" max="10508" width="22.109375" style="13" customWidth="1"/>
    <col min="10509" max="10509" width="15.44140625" style="13" bestFit="1" customWidth="1"/>
    <col min="10510" max="10510" width="18.44140625" style="13" customWidth="1"/>
    <col min="10511" max="10755" width="9.109375" style="13"/>
    <col min="10756" max="10756" width="5.44140625" style="13" customWidth="1"/>
    <col min="10757" max="10757" width="18" style="13" bestFit="1" customWidth="1"/>
    <col min="10758" max="10758" width="18" style="13" customWidth="1"/>
    <col min="10759" max="10759" width="17.44140625" style="13" customWidth="1"/>
    <col min="10760" max="10760" width="17.5546875" style="13" bestFit="1" customWidth="1"/>
    <col min="10761" max="10761" width="19.44140625" style="13" customWidth="1"/>
    <col min="10762" max="10762" width="15.88671875" style="13" customWidth="1"/>
    <col min="10763" max="10763" width="17.88671875" style="13" customWidth="1"/>
    <col min="10764" max="10764" width="22.109375" style="13" customWidth="1"/>
    <col min="10765" max="10765" width="15.44140625" style="13" bestFit="1" customWidth="1"/>
    <col min="10766" max="10766" width="18.44140625" style="13" customWidth="1"/>
    <col min="10767" max="11011" width="9.109375" style="13"/>
    <col min="11012" max="11012" width="5.44140625" style="13" customWidth="1"/>
    <col min="11013" max="11013" width="18" style="13" bestFit="1" customWidth="1"/>
    <col min="11014" max="11014" width="18" style="13" customWidth="1"/>
    <col min="11015" max="11015" width="17.44140625" style="13" customWidth="1"/>
    <col min="11016" max="11016" width="17.5546875" style="13" bestFit="1" customWidth="1"/>
    <col min="11017" max="11017" width="19.44140625" style="13" customWidth="1"/>
    <col min="11018" max="11018" width="15.88671875" style="13" customWidth="1"/>
    <col min="11019" max="11019" width="17.88671875" style="13" customWidth="1"/>
    <col min="11020" max="11020" width="22.109375" style="13" customWidth="1"/>
    <col min="11021" max="11021" width="15.44140625" style="13" bestFit="1" customWidth="1"/>
    <col min="11022" max="11022" width="18.44140625" style="13" customWidth="1"/>
    <col min="11023" max="11267" width="9.109375" style="13"/>
    <col min="11268" max="11268" width="5.44140625" style="13" customWidth="1"/>
    <col min="11269" max="11269" width="18" style="13" bestFit="1" customWidth="1"/>
    <col min="11270" max="11270" width="18" style="13" customWidth="1"/>
    <col min="11271" max="11271" width="17.44140625" style="13" customWidth="1"/>
    <col min="11272" max="11272" width="17.5546875" style="13" bestFit="1" customWidth="1"/>
    <col min="11273" max="11273" width="19.44140625" style="13" customWidth="1"/>
    <col min="11274" max="11274" width="15.88671875" style="13" customWidth="1"/>
    <col min="11275" max="11275" width="17.88671875" style="13" customWidth="1"/>
    <col min="11276" max="11276" width="22.109375" style="13" customWidth="1"/>
    <col min="11277" max="11277" width="15.44140625" style="13" bestFit="1" customWidth="1"/>
    <col min="11278" max="11278" width="18.44140625" style="13" customWidth="1"/>
    <col min="11279" max="11523" width="9.109375" style="13"/>
    <col min="11524" max="11524" width="5.44140625" style="13" customWidth="1"/>
    <col min="11525" max="11525" width="18" style="13" bestFit="1" customWidth="1"/>
    <col min="11526" max="11526" width="18" style="13" customWidth="1"/>
    <col min="11527" max="11527" width="17.44140625" style="13" customWidth="1"/>
    <col min="11528" max="11528" width="17.5546875" style="13" bestFit="1" customWidth="1"/>
    <col min="11529" max="11529" width="19.44140625" style="13" customWidth="1"/>
    <col min="11530" max="11530" width="15.88671875" style="13" customWidth="1"/>
    <col min="11531" max="11531" width="17.88671875" style="13" customWidth="1"/>
    <col min="11532" max="11532" width="22.109375" style="13" customWidth="1"/>
    <col min="11533" max="11533" width="15.44140625" style="13" bestFit="1" customWidth="1"/>
    <col min="11534" max="11534" width="18.44140625" style="13" customWidth="1"/>
    <col min="11535" max="11779" width="9.109375" style="13"/>
    <col min="11780" max="11780" width="5.44140625" style="13" customWidth="1"/>
    <col min="11781" max="11781" width="18" style="13" bestFit="1" customWidth="1"/>
    <col min="11782" max="11782" width="18" style="13" customWidth="1"/>
    <col min="11783" max="11783" width="17.44140625" style="13" customWidth="1"/>
    <col min="11784" max="11784" width="17.5546875" style="13" bestFit="1" customWidth="1"/>
    <col min="11785" max="11785" width="19.44140625" style="13" customWidth="1"/>
    <col min="11786" max="11786" width="15.88671875" style="13" customWidth="1"/>
    <col min="11787" max="11787" width="17.88671875" style="13" customWidth="1"/>
    <col min="11788" max="11788" width="22.109375" style="13" customWidth="1"/>
    <col min="11789" max="11789" width="15.44140625" style="13" bestFit="1" customWidth="1"/>
    <col min="11790" max="11790" width="18.44140625" style="13" customWidth="1"/>
    <col min="11791" max="12035" width="9.109375" style="13"/>
    <col min="12036" max="12036" width="5.44140625" style="13" customWidth="1"/>
    <col min="12037" max="12037" width="18" style="13" bestFit="1" customWidth="1"/>
    <col min="12038" max="12038" width="18" style="13" customWidth="1"/>
    <col min="12039" max="12039" width="17.44140625" style="13" customWidth="1"/>
    <col min="12040" max="12040" width="17.5546875" style="13" bestFit="1" customWidth="1"/>
    <col min="12041" max="12041" width="19.44140625" style="13" customWidth="1"/>
    <col min="12042" max="12042" width="15.88671875" style="13" customWidth="1"/>
    <col min="12043" max="12043" width="17.88671875" style="13" customWidth="1"/>
    <col min="12044" max="12044" width="22.109375" style="13" customWidth="1"/>
    <col min="12045" max="12045" width="15.44140625" style="13" bestFit="1" customWidth="1"/>
    <col min="12046" max="12046" width="18.44140625" style="13" customWidth="1"/>
    <col min="12047" max="12291" width="9.109375" style="13"/>
    <col min="12292" max="12292" width="5.44140625" style="13" customWidth="1"/>
    <col min="12293" max="12293" width="18" style="13" bestFit="1" customWidth="1"/>
    <col min="12294" max="12294" width="18" style="13" customWidth="1"/>
    <col min="12295" max="12295" width="17.44140625" style="13" customWidth="1"/>
    <col min="12296" max="12296" width="17.5546875" style="13" bestFit="1" customWidth="1"/>
    <col min="12297" max="12297" width="19.44140625" style="13" customWidth="1"/>
    <col min="12298" max="12298" width="15.88671875" style="13" customWidth="1"/>
    <col min="12299" max="12299" width="17.88671875" style="13" customWidth="1"/>
    <col min="12300" max="12300" width="22.109375" style="13" customWidth="1"/>
    <col min="12301" max="12301" width="15.44140625" style="13" bestFit="1" customWidth="1"/>
    <col min="12302" max="12302" width="18.44140625" style="13" customWidth="1"/>
    <col min="12303" max="12547" width="9.109375" style="13"/>
    <col min="12548" max="12548" width="5.44140625" style="13" customWidth="1"/>
    <col min="12549" max="12549" width="18" style="13" bestFit="1" customWidth="1"/>
    <col min="12550" max="12550" width="18" style="13" customWidth="1"/>
    <col min="12551" max="12551" width="17.44140625" style="13" customWidth="1"/>
    <col min="12552" max="12552" width="17.5546875" style="13" bestFit="1" customWidth="1"/>
    <col min="12553" max="12553" width="19.44140625" style="13" customWidth="1"/>
    <col min="12554" max="12554" width="15.88671875" style="13" customWidth="1"/>
    <col min="12555" max="12555" width="17.88671875" style="13" customWidth="1"/>
    <col min="12556" max="12556" width="22.109375" style="13" customWidth="1"/>
    <col min="12557" max="12557" width="15.44140625" style="13" bestFit="1" customWidth="1"/>
    <col min="12558" max="12558" width="18.44140625" style="13" customWidth="1"/>
    <col min="12559" max="12803" width="9.109375" style="13"/>
    <col min="12804" max="12804" width="5.44140625" style="13" customWidth="1"/>
    <col min="12805" max="12805" width="18" style="13" bestFit="1" customWidth="1"/>
    <col min="12806" max="12806" width="18" style="13" customWidth="1"/>
    <col min="12807" max="12807" width="17.44140625" style="13" customWidth="1"/>
    <col min="12808" max="12808" width="17.5546875" style="13" bestFit="1" customWidth="1"/>
    <col min="12809" max="12809" width="19.44140625" style="13" customWidth="1"/>
    <col min="12810" max="12810" width="15.88671875" style="13" customWidth="1"/>
    <col min="12811" max="12811" width="17.88671875" style="13" customWidth="1"/>
    <col min="12812" max="12812" width="22.109375" style="13" customWidth="1"/>
    <col min="12813" max="12813" width="15.44140625" style="13" bestFit="1" customWidth="1"/>
    <col min="12814" max="12814" width="18.44140625" style="13" customWidth="1"/>
    <col min="12815" max="13059" width="9.109375" style="13"/>
    <col min="13060" max="13060" width="5.44140625" style="13" customWidth="1"/>
    <col min="13061" max="13061" width="18" style="13" bestFit="1" customWidth="1"/>
    <col min="13062" max="13062" width="18" style="13" customWidth="1"/>
    <col min="13063" max="13063" width="17.44140625" style="13" customWidth="1"/>
    <col min="13064" max="13064" width="17.5546875" style="13" bestFit="1" customWidth="1"/>
    <col min="13065" max="13065" width="19.44140625" style="13" customWidth="1"/>
    <col min="13066" max="13066" width="15.88671875" style="13" customWidth="1"/>
    <col min="13067" max="13067" width="17.88671875" style="13" customWidth="1"/>
    <col min="13068" max="13068" width="22.109375" style="13" customWidth="1"/>
    <col min="13069" max="13069" width="15.44140625" style="13" bestFit="1" customWidth="1"/>
    <col min="13070" max="13070" width="18.44140625" style="13" customWidth="1"/>
    <col min="13071" max="13315" width="9.109375" style="13"/>
    <col min="13316" max="13316" width="5.44140625" style="13" customWidth="1"/>
    <col min="13317" max="13317" width="18" style="13" bestFit="1" customWidth="1"/>
    <col min="13318" max="13318" width="18" style="13" customWidth="1"/>
    <col min="13319" max="13319" width="17.44140625" style="13" customWidth="1"/>
    <col min="13320" max="13320" width="17.5546875" style="13" bestFit="1" customWidth="1"/>
    <col min="13321" max="13321" width="19.44140625" style="13" customWidth="1"/>
    <col min="13322" max="13322" width="15.88671875" style="13" customWidth="1"/>
    <col min="13323" max="13323" width="17.88671875" style="13" customWidth="1"/>
    <col min="13324" max="13324" width="22.109375" style="13" customWidth="1"/>
    <col min="13325" max="13325" width="15.44140625" style="13" bestFit="1" customWidth="1"/>
    <col min="13326" max="13326" width="18.44140625" style="13" customWidth="1"/>
    <col min="13327" max="13571" width="9.109375" style="13"/>
    <col min="13572" max="13572" width="5.44140625" style="13" customWidth="1"/>
    <col min="13573" max="13573" width="18" style="13" bestFit="1" customWidth="1"/>
    <col min="13574" max="13574" width="18" style="13" customWidth="1"/>
    <col min="13575" max="13575" width="17.44140625" style="13" customWidth="1"/>
    <col min="13576" max="13576" width="17.5546875" style="13" bestFit="1" customWidth="1"/>
    <col min="13577" max="13577" width="19.44140625" style="13" customWidth="1"/>
    <col min="13578" max="13578" width="15.88671875" style="13" customWidth="1"/>
    <col min="13579" max="13579" width="17.88671875" style="13" customWidth="1"/>
    <col min="13580" max="13580" width="22.109375" style="13" customWidth="1"/>
    <col min="13581" max="13581" width="15.44140625" style="13" bestFit="1" customWidth="1"/>
    <col min="13582" max="13582" width="18.44140625" style="13" customWidth="1"/>
    <col min="13583" max="13827" width="9.109375" style="13"/>
    <col min="13828" max="13828" width="5.44140625" style="13" customWidth="1"/>
    <col min="13829" max="13829" width="18" style="13" bestFit="1" customWidth="1"/>
    <col min="13830" max="13830" width="18" style="13" customWidth="1"/>
    <col min="13831" max="13831" width="17.44140625" style="13" customWidth="1"/>
    <col min="13832" max="13832" width="17.5546875" style="13" bestFit="1" customWidth="1"/>
    <col min="13833" max="13833" width="19.44140625" style="13" customWidth="1"/>
    <col min="13834" max="13834" width="15.88671875" style="13" customWidth="1"/>
    <col min="13835" max="13835" width="17.88671875" style="13" customWidth="1"/>
    <col min="13836" max="13836" width="22.109375" style="13" customWidth="1"/>
    <col min="13837" max="13837" width="15.44140625" style="13" bestFit="1" customWidth="1"/>
    <col min="13838" max="13838" width="18.44140625" style="13" customWidth="1"/>
    <col min="13839" max="14083" width="9.109375" style="13"/>
    <col min="14084" max="14084" width="5.44140625" style="13" customWidth="1"/>
    <col min="14085" max="14085" width="18" style="13" bestFit="1" customWidth="1"/>
    <col min="14086" max="14086" width="18" style="13" customWidth="1"/>
    <col min="14087" max="14087" width="17.44140625" style="13" customWidth="1"/>
    <col min="14088" max="14088" width="17.5546875" style="13" bestFit="1" customWidth="1"/>
    <col min="14089" max="14089" width="19.44140625" style="13" customWidth="1"/>
    <col min="14090" max="14090" width="15.88671875" style="13" customWidth="1"/>
    <col min="14091" max="14091" width="17.88671875" style="13" customWidth="1"/>
    <col min="14092" max="14092" width="22.109375" style="13" customWidth="1"/>
    <col min="14093" max="14093" width="15.44140625" style="13" bestFit="1" customWidth="1"/>
    <col min="14094" max="14094" width="18.44140625" style="13" customWidth="1"/>
    <col min="14095" max="14339" width="9.109375" style="13"/>
    <col min="14340" max="14340" width="5.44140625" style="13" customWidth="1"/>
    <col min="14341" max="14341" width="18" style="13" bestFit="1" customWidth="1"/>
    <col min="14342" max="14342" width="18" style="13" customWidth="1"/>
    <col min="14343" max="14343" width="17.44140625" style="13" customWidth="1"/>
    <col min="14344" max="14344" width="17.5546875" style="13" bestFit="1" customWidth="1"/>
    <col min="14345" max="14345" width="19.44140625" style="13" customWidth="1"/>
    <col min="14346" max="14346" width="15.88671875" style="13" customWidth="1"/>
    <col min="14347" max="14347" width="17.88671875" style="13" customWidth="1"/>
    <col min="14348" max="14348" width="22.109375" style="13" customWidth="1"/>
    <col min="14349" max="14349" width="15.44140625" style="13" bestFit="1" customWidth="1"/>
    <col min="14350" max="14350" width="18.44140625" style="13" customWidth="1"/>
    <col min="14351" max="14595" width="9.109375" style="13"/>
    <col min="14596" max="14596" width="5.44140625" style="13" customWidth="1"/>
    <col min="14597" max="14597" width="18" style="13" bestFit="1" customWidth="1"/>
    <col min="14598" max="14598" width="18" style="13" customWidth="1"/>
    <col min="14599" max="14599" width="17.44140625" style="13" customWidth="1"/>
    <col min="14600" max="14600" width="17.5546875" style="13" bestFit="1" customWidth="1"/>
    <col min="14601" max="14601" width="19.44140625" style="13" customWidth="1"/>
    <col min="14602" max="14602" width="15.88671875" style="13" customWidth="1"/>
    <col min="14603" max="14603" width="17.88671875" style="13" customWidth="1"/>
    <col min="14604" max="14604" width="22.109375" style="13" customWidth="1"/>
    <col min="14605" max="14605" width="15.44140625" style="13" bestFit="1" customWidth="1"/>
    <col min="14606" max="14606" width="18.44140625" style="13" customWidth="1"/>
    <col min="14607" max="14851" width="9.109375" style="13"/>
    <col min="14852" max="14852" width="5.44140625" style="13" customWidth="1"/>
    <col min="14853" max="14853" width="18" style="13" bestFit="1" customWidth="1"/>
    <col min="14854" max="14854" width="18" style="13" customWidth="1"/>
    <col min="14855" max="14855" width="17.44140625" style="13" customWidth="1"/>
    <col min="14856" max="14856" width="17.5546875" style="13" bestFit="1" customWidth="1"/>
    <col min="14857" max="14857" width="19.44140625" style="13" customWidth="1"/>
    <col min="14858" max="14858" width="15.88671875" style="13" customWidth="1"/>
    <col min="14859" max="14859" width="17.88671875" style="13" customWidth="1"/>
    <col min="14860" max="14860" width="22.109375" style="13" customWidth="1"/>
    <col min="14861" max="14861" width="15.44140625" style="13" bestFit="1" customWidth="1"/>
    <col min="14862" max="14862" width="18.44140625" style="13" customWidth="1"/>
    <col min="14863" max="15107" width="9.109375" style="13"/>
    <col min="15108" max="15108" width="5.44140625" style="13" customWidth="1"/>
    <col min="15109" max="15109" width="18" style="13" bestFit="1" customWidth="1"/>
    <col min="15110" max="15110" width="18" style="13" customWidth="1"/>
    <col min="15111" max="15111" width="17.44140625" style="13" customWidth="1"/>
    <col min="15112" max="15112" width="17.5546875" style="13" bestFit="1" customWidth="1"/>
    <col min="15113" max="15113" width="19.44140625" style="13" customWidth="1"/>
    <col min="15114" max="15114" width="15.88671875" style="13" customWidth="1"/>
    <col min="15115" max="15115" width="17.88671875" style="13" customWidth="1"/>
    <col min="15116" max="15116" width="22.109375" style="13" customWidth="1"/>
    <col min="15117" max="15117" width="15.44140625" style="13" bestFit="1" customWidth="1"/>
    <col min="15118" max="15118" width="18.44140625" style="13" customWidth="1"/>
    <col min="15119" max="15363" width="9.109375" style="13"/>
    <col min="15364" max="15364" width="5.44140625" style="13" customWidth="1"/>
    <col min="15365" max="15365" width="18" style="13" bestFit="1" customWidth="1"/>
    <col min="15366" max="15366" width="18" style="13" customWidth="1"/>
    <col min="15367" max="15367" width="17.44140625" style="13" customWidth="1"/>
    <col min="15368" max="15368" width="17.5546875" style="13" bestFit="1" customWidth="1"/>
    <col min="15369" max="15369" width="19.44140625" style="13" customWidth="1"/>
    <col min="15370" max="15370" width="15.88671875" style="13" customWidth="1"/>
    <col min="15371" max="15371" width="17.88671875" style="13" customWidth="1"/>
    <col min="15372" max="15372" width="22.109375" style="13" customWidth="1"/>
    <col min="15373" max="15373" width="15.44140625" style="13" bestFit="1" customWidth="1"/>
    <col min="15374" max="15374" width="18.44140625" style="13" customWidth="1"/>
    <col min="15375" max="15619" width="9.109375" style="13"/>
    <col min="15620" max="15620" width="5.44140625" style="13" customWidth="1"/>
    <col min="15621" max="15621" width="18" style="13" bestFit="1" customWidth="1"/>
    <col min="15622" max="15622" width="18" style="13" customWidth="1"/>
    <col min="15623" max="15623" width="17.44140625" style="13" customWidth="1"/>
    <col min="15624" max="15624" width="17.5546875" style="13" bestFit="1" customWidth="1"/>
    <col min="15625" max="15625" width="19.44140625" style="13" customWidth="1"/>
    <col min="15626" max="15626" width="15.88671875" style="13" customWidth="1"/>
    <col min="15627" max="15627" width="17.88671875" style="13" customWidth="1"/>
    <col min="15628" max="15628" width="22.109375" style="13" customWidth="1"/>
    <col min="15629" max="15629" width="15.44140625" style="13" bestFit="1" customWidth="1"/>
    <col min="15630" max="15630" width="18.44140625" style="13" customWidth="1"/>
    <col min="15631" max="15875" width="9.109375" style="13"/>
    <col min="15876" max="15876" width="5.44140625" style="13" customWidth="1"/>
    <col min="15877" max="15877" width="18" style="13" bestFit="1" customWidth="1"/>
    <col min="15878" max="15878" width="18" style="13" customWidth="1"/>
    <col min="15879" max="15879" width="17.44140625" style="13" customWidth="1"/>
    <col min="15880" max="15880" width="17.5546875" style="13" bestFit="1" customWidth="1"/>
    <col min="15881" max="15881" width="19.44140625" style="13" customWidth="1"/>
    <col min="15882" max="15882" width="15.88671875" style="13" customWidth="1"/>
    <col min="15883" max="15883" width="17.88671875" style="13" customWidth="1"/>
    <col min="15884" max="15884" width="22.109375" style="13" customWidth="1"/>
    <col min="15885" max="15885" width="15.44140625" style="13" bestFit="1" customWidth="1"/>
    <col min="15886" max="15886" width="18.44140625" style="13" customWidth="1"/>
    <col min="15887" max="16131" width="9.109375" style="13"/>
    <col min="16132" max="16132" width="5.44140625" style="13" customWidth="1"/>
    <col min="16133" max="16133" width="18" style="13" bestFit="1" customWidth="1"/>
    <col min="16134" max="16134" width="18" style="13" customWidth="1"/>
    <col min="16135" max="16135" width="17.44140625" style="13" customWidth="1"/>
    <col min="16136" max="16136" width="17.5546875" style="13" bestFit="1" customWidth="1"/>
    <col min="16137" max="16137" width="19.44140625" style="13" customWidth="1"/>
    <col min="16138" max="16138" width="15.88671875" style="13" customWidth="1"/>
    <col min="16139" max="16139" width="17.88671875" style="13" customWidth="1"/>
    <col min="16140" max="16140" width="22.109375" style="13" customWidth="1"/>
    <col min="16141" max="16141" width="15.44140625" style="13" bestFit="1" customWidth="1"/>
    <col min="16142" max="16142" width="18.44140625" style="13" customWidth="1"/>
    <col min="16143" max="16384" width="9.109375" style="13"/>
  </cols>
  <sheetData>
    <row r="1" spans="1:13" x14ac:dyDescent="0.3">
      <c r="M1" s="70" t="s">
        <v>840</v>
      </c>
    </row>
    <row r="2" spans="1:13" ht="20.399999999999999" x14ac:dyDescent="0.35">
      <c r="B2" s="684" t="s">
        <v>692</v>
      </c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</row>
    <row r="3" spans="1:13" ht="6.75" customHeight="1" x14ac:dyDescent="0.35">
      <c r="B3" s="35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</row>
    <row r="4" spans="1:13" ht="4.5" customHeight="1" x14ac:dyDescent="0.3">
      <c r="B4" s="344" t="s">
        <v>681</v>
      </c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ht="16.2" thickBot="1" x14ac:dyDescent="0.35">
      <c r="B5" s="704" t="s">
        <v>258</v>
      </c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</row>
    <row r="6" spans="1:13" ht="20.25" customHeight="1" thickBot="1" x14ac:dyDescent="0.35">
      <c r="A6" s="83"/>
      <c r="B6" s="700" t="s">
        <v>253</v>
      </c>
      <c r="C6" s="694" t="s">
        <v>229</v>
      </c>
      <c r="D6" s="695"/>
      <c r="E6" s="695"/>
      <c r="F6" s="696"/>
      <c r="G6" s="694" t="s">
        <v>254</v>
      </c>
      <c r="H6" s="696"/>
      <c r="I6" s="701" t="s">
        <v>682</v>
      </c>
      <c r="J6" s="701"/>
      <c r="K6" s="701"/>
      <c r="L6" s="701"/>
      <c r="M6" s="702"/>
    </row>
    <row r="7" spans="1:13" s="56" customFormat="1" ht="18" customHeight="1" thickBot="1" x14ac:dyDescent="0.3">
      <c r="A7" s="82"/>
      <c r="B7" s="700"/>
      <c r="C7" s="697"/>
      <c r="D7" s="698"/>
      <c r="E7" s="698"/>
      <c r="F7" s="699"/>
      <c r="G7" s="697"/>
      <c r="H7" s="699"/>
      <c r="I7" s="654" t="s">
        <v>257</v>
      </c>
      <c r="J7" s="703"/>
      <c r="K7" s="654" t="s">
        <v>683</v>
      </c>
      <c r="L7" s="703"/>
      <c r="M7" s="655"/>
    </row>
    <row r="8" spans="1:13" s="56" customFormat="1" ht="78.599999999999994" thickBot="1" x14ac:dyDescent="0.3">
      <c r="A8" s="82"/>
      <c r="B8" s="698"/>
      <c r="C8" s="284" t="s">
        <v>679</v>
      </c>
      <c r="D8" s="287" t="s">
        <v>680</v>
      </c>
      <c r="E8" s="285" t="s">
        <v>242</v>
      </c>
      <c r="F8" s="254" t="s">
        <v>678</v>
      </c>
      <c r="G8" s="256" t="s">
        <v>255</v>
      </c>
      <c r="H8" s="285" t="s">
        <v>256</v>
      </c>
      <c r="I8" s="286" t="s">
        <v>230</v>
      </c>
      <c r="J8" s="287" t="s">
        <v>243</v>
      </c>
      <c r="K8" s="253" t="s">
        <v>226</v>
      </c>
      <c r="L8" s="288" t="s">
        <v>243</v>
      </c>
      <c r="M8" s="254" t="s">
        <v>684</v>
      </c>
    </row>
    <row r="9" spans="1:13" s="56" customFormat="1" x14ac:dyDescent="0.25">
      <c r="A9" s="82"/>
      <c r="B9" s="692">
        <v>2017</v>
      </c>
      <c r="C9" s="705" t="s">
        <v>806</v>
      </c>
      <c r="D9" s="715" t="s">
        <v>809</v>
      </c>
      <c r="E9" s="708">
        <v>43319</v>
      </c>
      <c r="F9" s="715">
        <v>8644</v>
      </c>
      <c r="G9" s="712" t="s">
        <v>685</v>
      </c>
      <c r="H9" s="712">
        <v>78414542</v>
      </c>
      <c r="I9" s="709"/>
      <c r="J9" s="712"/>
      <c r="K9" s="163"/>
      <c r="L9" s="142"/>
      <c r="M9" s="153"/>
    </row>
    <row r="10" spans="1:13" s="56" customFormat="1" x14ac:dyDescent="0.25">
      <c r="A10" s="82"/>
      <c r="B10" s="693"/>
      <c r="C10" s="706"/>
      <c r="D10" s="716"/>
      <c r="E10" s="706"/>
      <c r="F10" s="716"/>
      <c r="G10" s="713"/>
      <c r="H10" s="713"/>
      <c r="I10" s="710"/>
      <c r="J10" s="713"/>
      <c r="K10" s="164"/>
      <c r="L10" s="131"/>
      <c r="M10" s="132"/>
    </row>
    <row r="11" spans="1:13" s="56" customFormat="1" ht="42" thickBot="1" x14ac:dyDescent="0.3">
      <c r="A11" s="82"/>
      <c r="B11" s="693"/>
      <c r="C11" s="707"/>
      <c r="D11" s="717"/>
      <c r="E11" s="707"/>
      <c r="F11" s="717"/>
      <c r="G11" s="714"/>
      <c r="H11" s="714"/>
      <c r="I11" s="711"/>
      <c r="J11" s="714"/>
      <c r="K11" s="165"/>
      <c r="L11" s="139">
        <v>78414542</v>
      </c>
      <c r="M11" s="152" t="s">
        <v>813</v>
      </c>
    </row>
    <row r="12" spans="1:13" x14ac:dyDescent="0.3">
      <c r="A12" s="83"/>
      <c r="B12" s="718">
        <v>2018</v>
      </c>
      <c r="C12" s="705" t="s">
        <v>807</v>
      </c>
      <c r="D12" s="715" t="s">
        <v>810</v>
      </c>
      <c r="E12" s="705"/>
      <c r="F12" s="715"/>
      <c r="G12" s="712" t="s">
        <v>685</v>
      </c>
      <c r="H12" s="712">
        <v>1267354</v>
      </c>
      <c r="I12" s="709"/>
      <c r="J12" s="712"/>
      <c r="K12" s="151"/>
      <c r="L12" s="128"/>
      <c r="M12" s="127"/>
    </row>
    <row r="13" spans="1:13" x14ac:dyDescent="0.3">
      <c r="A13" s="83"/>
      <c r="B13" s="693"/>
      <c r="C13" s="706"/>
      <c r="D13" s="716"/>
      <c r="E13" s="706"/>
      <c r="F13" s="716"/>
      <c r="G13" s="713"/>
      <c r="H13" s="713"/>
      <c r="I13" s="710"/>
      <c r="J13" s="713"/>
      <c r="K13" s="136"/>
      <c r="L13" s="131"/>
      <c r="M13" s="130"/>
    </row>
    <row r="14" spans="1:13" ht="42.6" customHeight="1" thickBot="1" x14ac:dyDescent="0.35">
      <c r="A14" s="83"/>
      <c r="B14" s="693"/>
      <c r="C14" s="707"/>
      <c r="D14" s="717"/>
      <c r="E14" s="707"/>
      <c r="F14" s="717"/>
      <c r="G14" s="714"/>
      <c r="H14" s="714"/>
      <c r="I14" s="711"/>
      <c r="J14" s="714"/>
      <c r="K14" s="135"/>
      <c r="L14" s="129">
        <v>2943143</v>
      </c>
      <c r="M14" s="152" t="s">
        <v>813</v>
      </c>
    </row>
    <row r="15" spans="1:13" x14ac:dyDescent="0.3">
      <c r="A15" s="83"/>
      <c r="B15" s="718">
        <v>2019</v>
      </c>
      <c r="C15" s="708">
        <v>43997</v>
      </c>
      <c r="D15" s="715" t="s">
        <v>811</v>
      </c>
      <c r="E15" s="705"/>
      <c r="F15" s="715"/>
      <c r="G15" s="712" t="s">
        <v>685</v>
      </c>
      <c r="H15" s="712">
        <v>3198766</v>
      </c>
      <c r="I15" s="709"/>
      <c r="J15" s="712"/>
      <c r="K15" s="141"/>
      <c r="L15" s="142"/>
      <c r="M15" s="140"/>
    </row>
    <row r="16" spans="1:13" x14ac:dyDescent="0.3">
      <c r="A16" s="83"/>
      <c r="B16" s="693"/>
      <c r="C16" s="706"/>
      <c r="D16" s="716"/>
      <c r="E16" s="706"/>
      <c r="F16" s="716"/>
      <c r="G16" s="713"/>
      <c r="H16" s="713"/>
      <c r="I16" s="710"/>
      <c r="J16" s="713"/>
      <c r="K16" s="136"/>
      <c r="L16" s="131"/>
      <c r="M16" s="130"/>
    </row>
    <row r="17" spans="1:14" ht="42" thickBot="1" x14ac:dyDescent="0.35">
      <c r="A17" s="83"/>
      <c r="B17" s="693"/>
      <c r="C17" s="707"/>
      <c r="D17" s="717"/>
      <c r="E17" s="707"/>
      <c r="F17" s="717"/>
      <c r="G17" s="714"/>
      <c r="H17" s="714"/>
      <c r="I17" s="711"/>
      <c r="J17" s="714"/>
      <c r="K17" s="150"/>
      <c r="L17" s="133">
        <v>3198766</v>
      </c>
      <c r="M17" s="152" t="s">
        <v>813</v>
      </c>
    </row>
    <row r="18" spans="1:14" x14ac:dyDescent="0.3">
      <c r="A18" s="83"/>
      <c r="B18" s="718">
        <v>2020</v>
      </c>
      <c r="C18" s="705" t="s">
        <v>808</v>
      </c>
      <c r="D18" s="715" t="s">
        <v>812</v>
      </c>
      <c r="E18" s="705"/>
      <c r="F18" s="715"/>
      <c r="G18" s="712" t="s">
        <v>685</v>
      </c>
      <c r="H18" s="712">
        <v>35660953</v>
      </c>
      <c r="I18" s="709"/>
      <c r="J18" s="712"/>
      <c r="K18" s="135"/>
      <c r="L18" s="129"/>
      <c r="M18" s="134"/>
    </row>
    <row r="19" spans="1:14" x14ac:dyDescent="0.3">
      <c r="A19" s="83"/>
      <c r="B19" s="693"/>
      <c r="C19" s="706"/>
      <c r="D19" s="716"/>
      <c r="E19" s="706"/>
      <c r="F19" s="716"/>
      <c r="G19" s="713"/>
      <c r="H19" s="713"/>
      <c r="I19" s="710"/>
      <c r="J19" s="713"/>
      <c r="K19" s="136"/>
      <c r="L19" s="131"/>
      <c r="M19" s="130"/>
    </row>
    <row r="20" spans="1:14" ht="42" thickBot="1" x14ac:dyDescent="0.35">
      <c r="A20" s="83"/>
      <c r="B20" s="719"/>
      <c r="C20" s="707"/>
      <c r="D20" s="717"/>
      <c r="E20" s="707"/>
      <c r="F20" s="717"/>
      <c r="G20" s="714"/>
      <c r="H20" s="714"/>
      <c r="I20" s="711"/>
      <c r="J20" s="714"/>
      <c r="K20" s="138"/>
      <c r="L20" s="139">
        <v>35998934</v>
      </c>
      <c r="M20" s="152" t="s">
        <v>813</v>
      </c>
    </row>
    <row r="21" spans="1:14" x14ac:dyDescent="0.3">
      <c r="A21" s="83"/>
      <c r="B21" s="718">
        <v>2021</v>
      </c>
      <c r="C21" s="721"/>
      <c r="D21" s="715"/>
      <c r="E21" s="705"/>
      <c r="F21" s="715"/>
      <c r="G21" s="712" t="s">
        <v>685</v>
      </c>
      <c r="H21" s="712">
        <v>21631511</v>
      </c>
      <c r="I21" s="709"/>
      <c r="J21" s="712"/>
      <c r="K21" s="135"/>
      <c r="L21" s="129"/>
      <c r="M21" s="134"/>
    </row>
    <row r="22" spans="1:14" x14ac:dyDescent="0.3">
      <c r="A22" s="83"/>
      <c r="B22" s="693"/>
      <c r="C22" s="722"/>
      <c r="D22" s="716"/>
      <c r="E22" s="706"/>
      <c r="F22" s="716"/>
      <c r="G22" s="713"/>
      <c r="H22" s="713"/>
      <c r="I22" s="710"/>
      <c r="J22" s="713"/>
      <c r="K22" s="136"/>
      <c r="L22" s="131"/>
      <c r="M22" s="130"/>
    </row>
    <row r="23" spans="1:14" ht="16.2" thickBot="1" x14ac:dyDescent="0.35">
      <c r="A23" s="83"/>
      <c r="B23" s="719"/>
      <c r="C23" s="723"/>
      <c r="D23" s="717"/>
      <c r="E23" s="707"/>
      <c r="F23" s="717"/>
      <c r="G23" s="714"/>
      <c r="H23" s="714"/>
      <c r="I23" s="711"/>
      <c r="J23" s="714"/>
      <c r="K23" s="138"/>
      <c r="L23" s="139">
        <v>21631511</v>
      </c>
      <c r="M23" s="137"/>
    </row>
    <row r="24" spans="1:14" ht="16.5" customHeight="1" x14ac:dyDescent="0.3">
      <c r="A24" s="16"/>
      <c r="B24" s="732" t="s">
        <v>247</v>
      </c>
      <c r="C24" s="732"/>
      <c r="D24" s="732"/>
      <c r="E24" s="732"/>
      <c r="F24" s="732"/>
      <c r="G24" s="732"/>
      <c r="H24" s="732"/>
      <c r="I24" s="732"/>
      <c r="J24" s="732"/>
      <c r="K24" s="732"/>
      <c r="L24" s="732"/>
      <c r="M24" s="732"/>
    </row>
    <row r="25" spans="1:14" ht="16.5" customHeight="1" x14ac:dyDescent="0.3">
      <c r="A25" s="16"/>
      <c r="B25" s="531"/>
      <c r="C25" s="531"/>
      <c r="D25" s="531"/>
      <c r="E25" s="531"/>
      <c r="F25" s="531"/>
      <c r="G25" s="531"/>
      <c r="H25" s="531"/>
      <c r="I25" s="531"/>
      <c r="J25" s="531"/>
      <c r="K25" s="531"/>
      <c r="L25" s="531"/>
      <c r="M25" s="531"/>
    </row>
    <row r="26" spans="1:14" ht="16.2" thickBot="1" x14ac:dyDescent="0.35">
      <c r="B26" s="704" t="s">
        <v>676</v>
      </c>
      <c r="C26" s="704"/>
      <c r="D26" s="704"/>
      <c r="E26" s="704"/>
      <c r="F26" s="704"/>
      <c r="G26" s="704"/>
      <c r="H26" s="704"/>
      <c r="I26" s="704"/>
      <c r="J26" s="704"/>
      <c r="K26" s="166"/>
      <c r="L26" s="166"/>
      <c r="M26" s="16"/>
    </row>
    <row r="27" spans="1:14" s="56" customFormat="1" ht="15.75" customHeight="1" x14ac:dyDescent="0.25">
      <c r="B27" s="660" t="s">
        <v>248</v>
      </c>
      <c r="C27" s="694" t="s">
        <v>244</v>
      </c>
      <c r="D27" s="696"/>
      <c r="E27" s="695" t="s">
        <v>231</v>
      </c>
      <c r="F27" s="695"/>
      <c r="G27" s="695"/>
      <c r="H27" s="695"/>
      <c r="I27" s="695"/>
      <c r="J27" s="696"/>
      <c r="K27" s="167"/>
      <c r="L27" s="167"/>
      <c r="M27" s="100"/>
      <c r="N27" s="100"/>
    </row>
    <row r="28" spans="1:14" s="56" customFormat="1" ht="8.25" customHeight="1" thickBot="1" x14ac:dyDescent="0.3">
      <c r="B28" s="720"/>
      <c r="C28" s="697"/>
      <c r="D28" s="699"/>
      <c r="E28" s="698"/>
      <c r="F28" s="698"/>
      <c r="G28" s="698"/>
      <c r="H28" s="698"/>
      <c r="I28" s="698"/>
      <c r="J28" s="699"/>
      <c r="K28" s="167"/>
      <c r="M28" s="352"/>
      <c r="N28" s="100"/>
    </row>
    <row r="29" spans="1:14" s="56" customFormat="1" ht="27" customHeight="1" thickBot="1" x14ac:dyDescent="0.3">
      <c r="B29" s="661"/>
      <c r="C29" s="284" t="s">
        <v>196</v>
      </c>
      <c r="D29" s="289" t="s">
        <v>201</v>
      </c>
      <c r="E29" s="263" t="s">
        <v>245</v>
      </c>
      <c r="F29" s="731" t="s">
        <v>246</v>
      </c>
      <c r="G29" s="701"/>
      <c r="H29" s="701"/>
      <c r="I29" s="701"/>
      <c r="J29" s="702"/>
      <c r="K29" s="167"/>
      <c r="M29" s="100"/>
      <c r="N29" s="100"/>
    </row>
    <row r="30" spans="1:14" s="56" customFormat="1" x14ac:dyDescent="0.25">
      <c r="B30" s="718" t="s">
        <v>228</v>
      </c>
      <c r="C30" s="336"/>
      <c r="D30" s="154"/>
      <c r="E30" s="168"/>
      <c r="F30" s="727"/>
      <c r="G30" s="728"/>
      <c r="H30" s="728"/>
      <c r="I30" s="728"/>
      <c r="J30" s="729"/>
      <c r="K30" s="167"/>
      <c r="M30" s="100"/>
    </row>
    <row r="31" spans="1:14" s="56" customFormat="1" x14ac:dyDescent="0.25">
      <c r="B31" s="730"/>
      <c r="C31" s="337"/>
      <c r="D31" s="155"/>
      <c r="E31" s="169"/>
      <c r="F31" s="724"/>
      <c r="G31" s="725"/>
      <c r="H31" s="725"/>
      <c r="I31" s="725"/>
      <c r="J31" s="726"/>
      <c r="K31" s="167"/>
      <c r="L31" s="167"/>
      <c r="M31" s="100"/>
    </row>
    <row r="32" spans="1:14" s="56" customFormat="1" x14ac:dyDescent="0.25">
      <c r="B32" s="730"/>
      <c r="C32" s="337"/>
      <c r="D32" s="156"/>
      <c r="E32" s="169"/>
      <c r="F32" s="724"/>
      <c r="G32" s="725"/>
      <c r="H32" s="725"/>
      <c r="I32" s="725"/>
      <c r="J32" s="726"/>
      <c r="K32" s="167"/>
      <c r="L32" s="167"/>
      <c r="M32" s="100"/>
    </row>
    <row r="33" spans="2:13" s="56" customFormat="1" ht="16.2" thickBot="1" x14ac:dyDescent="0.3">
      <c r="B33" s="730"/>
      <c r="C33" s="346"/>
      <c r="D33" s="347"/>
      <c r="E33" s="170"/>
      <c r="F33" s="724"/>
      <c r="G33" s="725"/>
      <c r="H33" s="725"/>
      <c r="I33" s="725"/>
      <c r="J33" s="726"/>
      <c r="K33" s="167"/>
      <c r="L33" s="167"/>
      <c r="M33" s="100"/>
    </row>
    <row r="34" spans="2:13" s="56" customFormat="1" ht="16.2" thickBot="1" x14ac:dyDescent="0.3">
      <c r="B34" s="719"/>
      <c r="C34" s="345"/>
      <c r="D34" s="345" t="s">
        <v>232</v>
      </c>
      <c r="E34" s="348"/>
      <c r="F34" s="349"/>
      <c r="G34" s="349"/>
      <c r="H34" s="349"/>
      <c r="I34" s="350"/>
      <c r="J34" s="351"/>
      <c r="K34" s="167"/>
      <c r="L34" s="167"/>
      <c r="M34" s="100"/>
    </row>
    <row r="35" spans="2:13" s="56" customFormat="1" x14ac:dyDescent="0.25">
      <c r="B35" s="718" t="s">
        <v>249</v>
      </c>
      <c r="C35" s="336"/>
      <c r="D35" s="154"/>
      <c r="E35" s="168"/>
      <c r="F35" s="727"/>
      <c r="G35" s="728"/>
      <c r="H35" s="728"/>
      <c r="I35" s="728"/>
      <c r="J35" s="729"/>
      <c r="K35" s="167"/>
      <c r="L35" s="167"/>
      <c r="M35" s="100"/>
    </row>
    <row r="36" spans="2:13" s="56" customFormat="1" x14ac:dyDescent="0.25">
      <c r="B36" s="730"/>
      <c r="C36" s="337"/>
      <c r="D36" s="155"/>
      <c r="E36" s="169"/>
      <c r="F36" s="724"/>
      <c r="G36" s="725"/>
      <c r="H36" s="725"/>
      <c r="I36" s="725"/>
      <c r="J36" s="726"/>
      <c r="K36" s="167"/>
      <c r="L36" s="167"/>
      <c r="M36" s="100"/>
    </row>
    <row r="37" spans="2:13" s="56" customFormat="1" x14ac:dyDescent="0.25">
      <c r="B37" s="730"/>
      <c r="C37" s="337"/>
      <c r="D37" s="156"/>
      <c r="E37" s="169"/>
      <c r="F37" s="724"/>
      <c r="G37" s="725"/>
      <c r="H37" s="725"/>
      <c r="I37" s="725"/>
      <c r="J37" s="726"/>
      <c r="K37" s="167"/>
      <c r="L37" s="167"/>
      <c r="M37" s="100"/>
    </row>
    <row r="38" spans="2:13" s="56" customFormat="1" ht="16.2" thickBot="1" x14ac:dyDescent="0.3">
      <c r="B38" s="730"/>
      <c r="C38" s="346"/>
      <c r="D38" s="347"/>
      <c r="E38" s="170"/>
      <c r="F38" s="724"/>
      <c r="G38" s="725"/>
      <c r="H38" s="725"/>
      <c r="I38" s="725"/>
      <c r="J38" s="726"/>
      <c r="K38" s="167"/>
      <c r="L38" s="167"/>
      <c r="M38" s="100"/>
    </row>
    <row r="39" spans="2:13" s="56" customFormat="1" ht="16.2" thickBot="1" x14ac:dyDescent="0.3">
      <c r="B39" s="719"/>
      <c r="C39" s="345"/>
      <c r="D39" s="345" t="s">
        <v>232</v>
      </c>
      <c r="E39" s="348"/>
      <c r="F39" s="349"/>
      <c r="G39" s="349"/>
      <c r="H39" s="349"/>
      <c r="I39" s="350"/>
      <c r="J39" s="351"/>
      <c r="K39" s="167"/>
      <c r="L39" s="167"/>
      <c r="M39" s="100"/>
    </row>
    <row r="40" spans="2:13" s="56" customFormat="1" x14ac:dyDescent="0.25">
      <c r="B40" s="718" t="s">
        <v>250</v>
      </c>
      <c r="C40" s="336"/>
      <c r="D40" s="154"/>
      <c r="E40" s="168"/>
      <c r="F40" s="727"/>
      <c r="G40" s="728"/>
      <c r="H40" s="728"/>
      <c r="I40" s="728"/>
      <c r="J40" s="729"/>
      <c r="K40" s="167"/>
      <c r="L40" s="167"/>
      <c r="M40" s="100"/>
    </row>
    <row r="41" spans="2:13" s="56" customFormat="1" x14ac:dyDescent="0.25">
      <c r="B41" s="730"/>
      <c r="C41" s="337"/>
      <c r="D41" s="155"/>
      <c r="E41" s="169"/>
      <c r="F41" s="724"/>
      <c r="G41" s="725"/>
      <c r="H41" s="725"/>
      <c r="I41" s="725"/>
      <c r="J41" s="726"/>
      <c r="K41" s="167"/>
      <c r="L41" s="167"/>
      <c r="M41" s="100"/>
    </row>
    <row r="42" spans="2:13" s="56" customFormat="1" x14ac:dyDescent="0.25">
      <c r="B42" s="730"/>
      <c r="C42" s="337"/>
      <c r="D42" s="156"/>
      <c r="E42" s="169"/>
      <c r="F42" s="724"/>
      <c r="G42" s="725"/>
      <c r="H42" s="725"/>
      <c r="I42" s="725"/>
      <c r="J42" s="726"/>
      <c r="K42" s="167"/>
      <c r="L42" s="167"/>
      <c r="M42" s="100"/>
    </row>
    <row r="43" spans="2:13" s="56" customFormat="1" ht="16.2" thickBot="1" x14ac:dyDescent="0.3">
      <c r="B43" s="730"/>
      <c r="C43" s="346"/>
      <c r="D43" s="347"/>
      <c r="E43" s="170"/>
      <c r="F43" s="724"/>
      <c r="G43" s="725"/>
      <c r="H43" s="725"/>
      <c r="I43" s="725"/>
      <c r="J43" s="726"/>
      <c r="K43" s="167"/>
      <c r="L43" s="167"/>
      <c r="M43" s="100"/>
    </row>
    <row r="44" spans="2:13" s="56" customFormat="1" ht="16.2" thickBot="1" x14ac:dyDescent="0.3">
      <c r="B44" s="719"/>
      <c r="C44" s="345"/>
      <c r="D44" s="345" t="s">
        <v>232</v>
      </c>
      <c r="E44" s="348"/>
      <c r="F44" s="349"/>
      <c r="G44" s="349"/>
      <c r="H44" s="349"/>
      <c r="I44" s="350"/>
      <c r="J44" s="351"/>
      <c r="K44" s="167"/>
      <c r="L44" s="167"/>
      <c r="M44" s="100"/>
    </row>
    <row r="45" spans="2:13" s="56" customFormat="1" x14ac:dyDescent="0.25">
      <c r="B45" s="718" t="s">
        <v>251</v>
      </c>
      <c r="C45" s="336"/>
      <c r="D45" s="154"/>
      <c r="E45" s="168"/>
      <c r="F45" s="727"/>
      <c r="G45" s="728"/>
      <c r="H45" s="728"/>
      <c r="I45" s="728"/>
      <c r="J45" s="729"/>
      <c r="K45" s="167"/>
      <c r="L45" s="167"/>
      <c r="M45" s="100"/>
    </row>
    <row r="46" spans="2:13" s="56" customFormat="1" x14ac:dyDescent="0.25">
      <c r="B46" s="730"/>
      <c r="C46" s="337"/>
      <c r="D46" s="155"/>
      <c r="E46" s="169"/>
      <c r="F46" s="724"/>
      <c r="G46" s="725"/>
      <c r="H46" s="725"/>
      <c r="I46" s="725"/>
      <c r="J46" s="726"/>
      <c r="K46" s="167"/>
      <c r="L46" s="167"/>
      <c r="M46" s="100"/>
    </row>
    <row r="47" spans="2:13" s="56" customFormat="1" x14ac:dyDescent="0.25">
      <c r="B47" s="730"/>
      <c r="C47" s="337"/>
      <c r="D47" s="156"/>
      <c r="E47" s="169"/>
      <c r="F47" s="724"/>
      <c r="G47" s="725"/>
      <c r="H47" s="725"/>
      <c r="I47" s="725"/>
      <c r="J47" s="726"/>
      <c r="K47" s="167"/>
      <c r="L47" s="167"/>
      <c r="M47" s="100"/>
    </row>
    <row r="48" spans="2:13" s="56" customFormat="1" ht="16.2" thickBot="1" x14ac:dyDescent="0.3">
      <c r="B48" s="730"/>
      <c r="C48" s="346"/>
      <c r="D48" s="347"/>
      <c r="E48" s="170"/>
      <c r="F48" s="724"/>
      <c r="G48" s="725"/>
      <c r="H48" s="725"/>
      <c r="I48" s="725"/>
      <c r="J48" s="726"/>
      <c r="K48" s="167"/>
      <c r="L48" s="167"/>
      <c r="M48" s="100"/>
    </row>
    <row r="49" spans="2:13" s="56" customFormat="1" ht="16.2" thickBot="1" x14ac:dyDescent="0.3">
      <c r="B49" s="719"/>
      <c r="C49" s="345"/>
      <c r="D49" s="345" t="s">
        <v>232</v>
      </c>
      <c r="E49" s="348"/>
      <c r="F49" s="349"/>
      <c r="G49" s="349"/>
      <c r="H49" s="349"/>
      <c r="I49" s="350"/>
      <c r="J49" s="351"/>
      <c r="K49" s="167"/>
      <c r="L49" s="167"/>
      <c r="M49" s="100"/>
    </row>
    <row r="50" spans="2:13" s="56" customFormat="1" x14ac:dyDescent="0.25">
      <c r="B50" s="718" t="s">
        <v>252</v>
      </c>
      <c r="C50" s="336"/>
      <c r="D50" s="154"/>
      <c r="E50" s="168"/>
      <c r="F50" s="727"/>
      <c r="G50" s="728"/>
      <c r="H50" s="728"/>
      <c r="I50" s="728"/>
      <c r="J50" s="729"/>
      <c r="K50" s="167"/>
      <c r="L50" s="167"/>
      <c r="M50" s="100"/>
    </row>
    <row r="51" spans="2:13" s="56" customFormat="1" x14ac:dyDescent="0.25">
      <c r="B51" s="730"/>
      <c r="C51" s="337"/>
      <c r="D51" s="155"/>
      <c r="E51" s="169"/>
      <c r="F51" s="724"/>
      <c r="G51" s="725"/>
      <c r="H51" s="725"/>
      <c r="I51" s="725"/>
      <c r="J51" s="726"/>
      <c r="K51" s="167"/>
      <c r="L51" s="167"/>
      <c r="M51" s="100"/>
    </row>
    <row r="52" spans="2:13" s="56" customFormat="1" x14ac:dyDescent="0.25">
      <c r="B52" s="730"/>
      <c r="C52" s="337"/>
      <c r="D52" s="156"/>
      <c r="E52" s="169"/>
      <c r="F52" s="724"/>
      <c r="G52" s="725"/>
      <c r="H52" s="725"/>
      <c r="I52" s="725"/>
      <c r="J52" s="726"/>
      <c r="K52" s="167"/>
      <c r="L52" s="167"/>
      <c r="M52" s="100"/>
    </row>
    <row r="53" spans="2:13" s="56" customFormat="1" ht="16.2" thickBot="1" x14ac:dyDescent="0.3">
      <c r="B53" s="730"/>
      <c r="C53" s="346"/>
      <c r="D53" s="347"/>
      <c r="E53" s="170"/>
      <c r="F53" s="724"/>
      <c r="G53" s="725"/>
      <c r="H53" s="725"/>
      <c r="I53" s="725"/>
      <c r="J53" s="726"/>
      <c r="K53" s="167"/>
      <c r="L53" s="167"/>
      <c r="M53" s="100"/>
    </row>
    <row r="54" spans="2:13" s="56" customFormat="1" ht="16.2" thickBot="1" x14ac:dyDescent="0.3">
      <c r="B54" s="719"/>
      <c r="C54" s="345"/>
      <c r="D54" s="345" t="s">
        <v>232</v>
      </c>
      <c r="E54" s="348"/>
      <c r="F54" s="349"/>
      <c r="G54" s="349"/>
      <c r="H54" s="349"/>
      <c r="I54" s="350"/>
      <c r="J54" s="351"/>
      <c r="K54" s="167"/>
      <c r="L54" s="167"/>
      <c r="M54" s="100"/>
    </row>
    <row r="55" spans="2:13" x14ac:dyDescent="0.3">
      <c r="B55" s="13" t="s">
        <v>782</v>
      </c>
    </row>
    <row r="57" spans="2:13" x14ac:dyDescent="0.3">
      <c r="B57" s="1"/>
    </row>
  </sheetData>
  <mergeCells count="84">
    <mergeCell ref="F52:J52"/>
    <mergeCell ref="B24:M24"/>
    <mergeCell ref="F38:J38"/>
    <mergeCell ref="F40:J40"/>
    <mergeCell ref="F41:J41"/>
    <mergeCell ref="F42:J42"/>
    <mergeCell ref="F43:J43"/>
    <mergeCell ref="B40:B44"/>
    <mergeCell ref="B45:B49"/>
    <mergeCell ref="B35:B39"/>
    <mergeCell ref="F33:J33"/>
    <mergeCell ref="F35:J35"/>
    <mergeCell ref="F36:J36"/>
    <mergeCell ref="F37:J37"/>
    <mergeCell ref="J12:J14"/>
    <mergeCell ref="J15:J17"/>
    <mergeCell ref="J18:J20"/>
    <mergeCell ref="J21:J23"/>
    <mergeCell ref="I12:I14"/>
    <mergeCell ref="I15:I17"/>
    <mergeCell ref="F53:J53"/>
    <mergeCell ref="B26:J26"/>
    <mergeCell ref="F45:J45"/>
    <mergeCell ref="F46:J46"/>
    <mergeCell ref="F47:J47"/>
    <mergeCell ref="F48:J48"/>
    <mergeCell ref="F50:J50"/>
    <mergeCell ref="B50:B54"/>
    <mergeCell ref="F29:J29"/>
    <mergeCell ref="E27:J28"/>
    <mergeCell ref="F30:J30"/>
    <mergeCell ref="F32:J32"/>
    <mergeCell ref="C27:D28"/>
    <mergeCell ref="B30:B34"/>
    <mergeCell ref="F31:J31"/>
    <mergeCell ref="F51:J51"/>
    <mergeCell ref="D12:D14"/>
    <mergeCell ref="D15:D17"/>
    <mergeCell ref="G9:G11"/>
    <mergeCell ref="G12:G14"/>
    <mergeCell ref="G15:G17"/>
    <mergeCell ref="E12:E14"/>
    <mergeCell ref="E15:E17"/>
    <mergeCell ref="H12:H14"/>
    <mergeCell ref="H15:H17"/>
    <mergeCell ref="F9:F11"/>
    <mergeCell ref="F12:F14"/>
    <mergeCell ref="F15:F17"/>
    <mergeCell ref="E18:E20"/>
    <mergeCell ref="E21:E23"/>
    <mergeCell ref="I18:I20"/>
    <mergeCell ref="D18:D20"/>
    <mergeCell ref="G18:G20"/>
    <mergeCell ref="H18:H20"/>
    <mergeCell ref="H21:H23"/>
    <mergeCell ref="G21:G23"/>
    <mergeCell ref="I21:I23"/>
    <mergeCell ref="D21:D23"/>
    <mergeCell ref="F18:F20"/>
    <mergeCell ref="F21:F23"/>
    <mergeCell ref="B21:B23"/>
    <mergeCell ref="B27:B29"/>
    <mergeCell ref="C12:C14"/>
    <mergeCell ref="C15:C17"/>
    <mergeCell ref="C18:C20"/>
    <mergeCell ref="C21:C23"/>
    <mergeCell ref="B18:B20"/>
    <mergeCell ref="B12:B14"/>
    <mergeCell ref="B15:B17"/>
    <mergeCell ref="B2:M2"/>
    <mergeCell ref="B9:B11"/>
    <mergeCell ref="C6:F7"/>
    <mergeCell ref="B6:B8"/>
    <mergeCell ref="I6:M6"/>
    <mergeCell ref="K7:M7"/>
    <mergeCell ref="B5:M5"/>
    <mergeCell ref="C9:C11"/>
    <mergeCell ref="G6:H7"/>
    <mergeCell ref="I7:J7"/>
    <mergeCell ref="E9:E11"/>
    <mergeCell ref="I9:I11"/>
    <mergeCell ref="J9:J11"/>
    <mergeCell ref="H9:H11"/>
    <mergeCell ref="D9:D11"/>
  </mergeCells>
  <dataValidations count="1">
    <dataValidation type="list" allowBlank="1" showInputMessage="1" showErrorMessage="1" sqref="G9:G23" xr:uid="{00000000-0002-0000-0800-000000000000}">
      <formula1>$B$3:$B$4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Sheet1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sveta</cp:lastModifiedBy>
  <cp:lastPrinted>2022-08-31T09:55:53Z</cp:lastPrinted>
  <dcterms:created xsi:type="dcterms:W3CDTF">2013-03-12T08:27:17Z</dcterms:created>
  <dcterms:modified xsi:type="dcterms:W3CDTF">2022-08-31T09:57:08Z</dcterms:modified>
</cp:coreProperties>
</file>